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fileSharing readOnlyRecommended="1"/>
  <workbookPr defaultThemeVersion="166925"/>
  <mc:AlternateContent xmlns:mc="http://schemas.openxmlformats.org/markup-compatibility/2006">
    <mc:Choice Requires="x15">
      <x15ac:absPath xmlns:x15ac="http://schemas.microsoft.com/office/spreadsheetml/2010/11/ac" url="N:\ENGR\DRAIN\0_STORMWATER MANAGEMENT\10_County Design Criteria\WEBSITE\"/>
    </mc:Choice>
  </mc:AlternateContent>
  <xr:revisionPtr revIDLastSave="0" documentId="13_ncr:101_{61EA618A-D735-4C7C-B2DF-6F2A63591970}" xr6:coauthVersionLast="47" xr6:coauthVersionMax="47" xr10:uidLastSave="{00000000-0000-0000-0000-000000000000}"/>
  <workbookProtection workbookAlgorithmName="SHA-512" workbookHashValue="tU3360/tSBeVEEJpePlfg9BAKbxiDpTV516lWtHh6eu9zkH94ytnKP1n4fy1g+YdnzG+C1Y+ru67fg9ZDfFMVw==" workbookSaltValue="Jf9EGDqNDE7n50D8EE3XwA==" workbookSpinCount="100000" lockStructure="1"/>
  <bookViews>
    <workbookView xWindow="1428" yWindow="-108" windowWidth="21720" windowHeight="13176" xr2:uid="{3134A21C-9EBF-4535-B8F1-ECBA7996BF43}"/>
  </bookViews>
  <sheets>
    <sheet name="10 Vol @ 10 Rel" sheetId="2" r:id="rId1"/>
    <sheet name="10 Vol @ 5 Rel" sheetId="3" r:id="rId2"/>
    <sheet name="25 Vol @ 10 Rel" sheetId="4" r:id="rId3"/>
    <sheet name="25 Vol @ 5 Rel" sheetId="1" r:id="rId4"/>
  </sheets>
  <externalReferences>
    <externalReference r:id="rId5"/>
  </externalReferences>
  <calcPr calcId="191029" iterate="1" iterateCount="400"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42" i="1"/>
  <c r="E41" i="1"/>
  <c r="E40" i="1"/>
  <c r="E39" i="1"/>
  <c r="E38" i="1"/>
  <c r="E37" i="1"/>
  <c r="E36" i="1"/>
  <c r="E35" i="1"/>
  <c r="E34" i="1"/>
  <c r="E33" i="1"/>
  <c r="E32" i="1"/>
  <c r="E31" i="1"/>
  <c r="E30" i="1"/>
  <c r="E29" i="1"/>
  <c r="E27" i="1"/>
  <c r="E26" i="1"/>
  <c r="E28" i="1"/>
  <c r="D37" i="2"/>
  <c r="E42" i="4"/>
  <c r="E41" i="4"/>
  <c r="E40" i="4"/>
  <c r="E39" i="4"/>
  <c r="E38" i="4"/>
  <c r="E37" i="4"/>
  <c r="E36" i="4"/>
  <c r="E35" i="4"/>
  <c r="F35" i="4" s="1"/>
  <c r="G35" i="4" s="1"/>
  <c r="E34" i="4"/>
  <c r="F34" i="4" s="1"/>
  <c r="G34" i="4" s="1"/>
  <c r="E33" i="4"/>
  <c r="E32" i="4"/>
  <c r="E31" i="4"/>
  <c r="F31" i="4" s="1"/>
  <c r="G31" i="4" s="1"/>
  <c r="E30" i="4"/>
  <c r="E29" i="4"/>
  <c r="E28" i="4"/>
  <c r="E27" i="4"/>
  <c r="F28" i="4"/>
  <c r="G28" i="4" s="1"/>
  <c r="F38" i="4"/>
  <c r="G38" i="4" s="1"/>
  <c r="F40" i="4"/>
  <c r="G40" i="4" s="1"/>
  <c r="E26" i="4"/>
  <c r="F26" i="4"/>
  <c r="G26" i="4" s="1"/>
  <c r="C42" i="2"/>
  <c r="E42" i="2" s="1"/>
  <c r="C41" i="2"/>
  <c r="E41" i="2" s="1"/>
  <c r="C40" i="2"/>
  <c r="D40" i="2" s="1"/>
  <c r="E39" i="2"/>
  <c r="C39" i="2"/>
  <c r="D39" i="2" s="1"/>
  <c r="C38" i="2"/>
  <c r="D38" i="2" s="1"/>
  <c r="C37" i="2"/>
  <c r="E37" i="2" s="1"/>
  <c r="C36" i="2"/>
  <c r="D36" i="2" s="1"/>
  <c r="C35" i="2"/>
  <c r="E35" i="2" s="1"/>
  <c r="C34" i="2"/>
  <c r="E34" i="2" s="1"/>
  <c r="C33" i="2"/>
  <c r="D33" i="2" s="1"/>
  <c r="C32" i="2"/>
  <c r="E32" i="2" s="1"/>
  <c r="C31" i="2"/>
  <c r="D31" i="2" s="1"/>
  <c r="C30" i="2"/>
  <c r="E30" i="2" s="1"/>
  <c r="C29" i="2"/>
  <c r="E29" i="2" s="1"/>
  <c r="C28" i="2"/>
  <c r="D28" i="2" s="1"/>
  <c r="C27" i="2"/>
  <c r="E27" i="2" s="1"/>
  <c r="C26" i="2"/>
  <c r="D26" i="2" s="1"/>
  <c r="C42" i="3"/>
  <c r="E42" i="3" s="1"/>
  <c r="D41" i="3"/>
  <c r="C41" i="3"/>
  <c r="E41" i="3" s="1"/>
  <c r="C40" i="3"/>
  <c r="E40" i="3" s="1"/>
  <c r="C39" i="3"/>
  <c r="E39" i="3" s="1"/>
  <c r="E38" i="3"/>
  <c r="D38" i="3"/>
  <c r="C38" i="3"/>
  <c r="D37" i="3"/>
  <c r="C37" i="3"/>
  <c r="E37" i="3" s="1"/>
  <c r="E36" i="3"/>
  <c r="C36" i="3"/>
  <c r="D36" i="3" s="1"/>
  <c r="D35" i="3"/>
  <c r="C35" i="3"/>
  <c r="E35" i="3" s="1"/>
  <c r="C34" i="3"/>
  <c r="E34" i="3" s="1"/>
  <c r="E33" i="3"/>
  <c r="D33" i="3"/>
  <c r="C33" i="3"/>
  <c r="E32" i="3"/>
  <c r="C32" i="3"/>
  <c r="D32" i="3" s="1"/>
  <c r="C31" i="3"/>
  <c r="E31" i="3" s="1"/>
  <c r="C30" i="3"/>
  <c r="E30" i="3" s="1"/>
  <c r="D29" i="3"/>
  <c r="C29" i="3"/>
  <c r="E29" i="3" s="1"/>
  <c r="C28" i="3"/>
  <c r="E28" i="3" s="1"/>
  <c r="C27" i="3"/>
  <c r="E27" i="3" s="1"/>
  <c r="E26" i="3"/>
  <c r="D26" i="3"/>
  <c r="C26" i="3"/>
  <c r="C42" i="4"/>
  <c r="C41" i="4"/>
  <c r="D40" i="4"/>
  <c r="C40" i="4"/>
  <c r="D39" i="4"/>
  <c r="C39" i="4"/>
  <c r="C38" i="4"/>
  <c r="D38" i="4" s="1"/>
  <c r="D37" i="4"/>
  <c r="C37" i="4"/>
  <c r="C36" i="4"/>
  <c r="D35" i="4"/>
  <c r="C35" i="4"/>
  <c r="D34" i="4"/>
  <c r="C34" i="4"/>
  <c r="C33" i="4"/>
  <c r="C32" i="4"/>
  <c r="D31" i="4"/>
  <c r="C31" i="4"/>
  <c r="C30" i="4"/>
  <c r="C29" i="4"/>
  <c r="D28" i="4"/>
  <c r="C28" i="4"/>
  <c r="D27" i="4"/>
  <c r="C27" i="4"/>
  <c r="C26" i="4"/>
  <c r="D26" i="4" s="1"/>
  <c r="D42" i="1"/>
  <c r="C42" i="1"/>
  <c r="C41" i="1"/>
  <c r="D41" i="1" s="1"/>
  <c r="C40" i="1"/>
  <c r="C39" i="1"/>
  <c r="D39" i="1" s="1"/>
  <c r="C38" i="1"/>
  <c r="C37" i="1"/>
  <c r="C36" i="1"/>
  <c r="C35" i="1"/>
  <c r="D35" i="1" s="1"/>
  <c r="D34" i="1"/>
  <c r="C34" i="1"/>
  <c r="C33" i="1"/>
  <c r="D33" i="1" s="1"/>
  <c r="D32" i="1"/>
  <c r="C32" i="1"/>
  <c r="C31" i="1"/>
  <c r="D31" i="1" s="1"/>
  <c r="C30" i="1"/>
  <c r="C29" i="1"/>
  <c r="D29" i="1" s="1"/>
  <c r="C28" i="1"/>
  <c r="C27" i="1"/>
  <c r="D27" i="1" s="1"/>
  <c r="C26" i="1"/>
  <c r="D41" i="2" l="1"/>
  <c r="E33" i="2"/>
  <c r="F33" i="2" s="1"/>
  <c r="G33" i="2" s="1"/>
  <c r="E28" i="2"/>
  <c r="F28" i="2" s="1"/>
  <c r="G28" i="2" s="1"/>
  <c r="D42" i="2"/>
  <c r="D30" i="2"/>
  <c r="E40" i="2"/>
  <c r="F40" i="2" s="1"/>
  <c r="G40" i="2" s="1"/>
  <c r="D27" i="2"/>
  <c r="D29" i="2"/>
  <c r="D32" i="2"/>
  <c r="D34" i="2"/>
  <c r="D35" i="2"/>
  <c r="F34" i="2"/>
  <c r="G34" i="2" s="1"/>
  <c r="F35" i="2"/>
  <c r="G35" i="2" s="1"/>
  <c r="F37" i="2"/>
  <c r="G37" i="2" s="1"/>
  <c r="F27" i="2"/>
  <c r="G27" i="2" s="1"/>
  <c r="F32" i="2"/>
  <c r="G32" i="2" s="1"/>
  <c r="F27" i="4"/>
  <c r="G27" i="4" s="1"/>
  <c r="F36" i="4"/>
  <c r="G36" i="4" s="1"/>
  <c r="F37" i="4"/>
  <c r="G37" i="4" s="1"/>
  <c r="F29" i="4"/>
  <c r="G29" i="4" s="1"/>
  <c r="F42" i="4"/>
  <c r="G42" i="4" s="1"/>
  <c r="F32" i="4"/>
  <c r="G32" i="4" s="1"/>
  <c r="F41" i="4"/>
  <c r="G41" i="4" s="1"/>
  <c r="F30" i="4"/>
  <c r="G30" i="4" s="1"/>
  <c r="F33" i="4"/>
  <c r="G33" i="4" s="1"/>
  <c r="F39" i="4"/>
  <c r="G39" i="4" s="1"/>
  <c r="F39" i="2"/>
  <c r="G39" i="2" s="1"/>
  <c r="F30" i="2"/>
  <c r="G30" i="2" s="1"/>
  <c r="F29" i="2"/>
  <c r="G29" i="2" s="1"/>
  <c r="F41" i="2"/>
  <c r="G41" i="2" s="1"/>
  <c r="F42" i="2"/>
  <c r="G42" i="2" s="1"/>
  <c r="F26" i="2"/>
  <c r="G26" i="2" s="1"/>
  <c r="E31" i="2"/>
  <c r="F31" i="2" s="1"/>
  <c r="G31" i="2" s="1"/>
  <c r="E36" i="2"/>
  <c r="F36" i="2" s="1"/>
  <c r="G36" i="2" s="1"/>
  <c r="E38" i="2"/>
  <c r="F38" i="2" s="1"/>
  <c r="G38" i="2" s="1"/>
  <c r="D31" i="3"/>
  <c r="D34" i="3"/>
  <c r="D27" i="3"/>
  <c r="D39" i="3"/>
  <c r="D30" i="3"/>
  <c r="D42" i="3"/>
  <c r="D28" i="3"/>
  <c r="D40" i="3"/>
  <c r="F42" i="3" s="1"/>
  <c r="G42" i="3" s="1"/>
  <c r="D33" i="4"/>
  <c r="D36" i="4"/>
  <c r="D29" i="4"/>
  <c r="D41" i="4"/>
  <c r="D32" i="4"/>
  <c r="D30" i="4"/>
  <c r="D42" i="4"/>
  <c r="F27" i="1"/>
  <c r="G27" i="1" s="1"/>
  <c r="F26" i="1"/>
  <c r="G26" i="1" s="1"/>
  <c r="D37" i="1"/>
  <c r="D26" i="1"/>
  <c r="D36" i="1"/>
  <c r="D30" i="1"/>
  <c r="D28" i="1"/>
  <c r="D40" i="1"/>
  <c r="F28" i="1" s="1"/>
  <c r="G28" i="1" s="1"/>
  <c r="D38" i="1"/>
  <c r="F35" i="1"/>
  <c r="G35" i="1" s="1"/>
  <c r="B14" i="4" l="1"/>
  <c r="B16" i="4"/>
  <c r="D19" i="4" s="1"/>
  <c r="B14" i="2"/>
  <c r="B16" i="2"/>
  <c r="F39" i="3"/>
  <c r="G39" i="3" s="1"/>
  <c r="F28" i="3"/>
  <c r="G28" i="3" s="1"/>
  <c r="F38" i="3"/>
  <c r="G38" i="3" s="1"/>
  <c r="F31" i="3"/>
  <c r="G31" i="3" s="1"/>
  <c r="F33" i="3"/>
  <c r="G33" i="3" s="1"/>
  <c r="F26" i="3"/>
  <c r="G26" i="3" s="1"/>
  <c r="F36" i="3"/>
  <c r="G36" i="3" s="1"/>
  <c r="F32" i="3"/>
  <c r="G32" i="3" s="1"/>
  <c r="F27" i="3"/>
  <c r="G27" i="3" s="1"/>
  <c r="F40" i="3"/>
  <c r="G40" i="3" s="1"/>
  <c r="F30" i="3"/>
  <c r="G30" i="3" s="1"/>
  <c r="F35" i="3"/>
  <c r="G35" i="3" s="1"/>
  <c r="F37" i="3"/>
  <c r="G37" i="3" s="1"/>
  <c r="F41" i="3"/>
  <c r="G41" i="3" s="1"/>
  <c r="F29" i="3"/>
  <c r="G29" i="3" s="1"/>
  <c r="F34" i="3"/>
  <c r="G34" i="3" s="1"/>
  <c r="F39" i="1"/>
  <c r="G39" i="1" s="1"/>
  <c r="F42" i="1"/>
  <c r="G42" i="1" s="1"/>
  <c r="F32" i="1"/>
  <c r="G32" i="1" s="1"/>
  <c r="F40" i="1"/>
  <c r="G40" i="1" s="1"/>
  <c r="F38" i="1"/>
  <c r="G38" i="1" s="1"/>
  <c r="F30" i="1"/>
  <c r="G30" i="1" s="1"/>
  <c r="F31" i="1"/>
  <c r="G31" i="1" s="1"/>
  <c r="F29" i="1"/>
  <c r="G29" i="1" s="1"/>
  <c r="F37" i="1"/>
  <c r="G37" i="1" s="1"/>
  <c r="F33" i="1"/>
  <c r="G33" i="1" s="1"/>
  <c r="F36" i="1"/>
  <c r="G36" i="1" s="1"/>
  <c r="F41" i="1"/>
  <c r="G41" i="1" s="1"/>
  <c r="F34" i="1"/>
  <c r="G34" i="1" s="1"/>
  <c r="B14" i="1" l="1"/>
  <c r="E19" i="4"/>
  <c r="C19" i="4"/>
  <c r="E19" i="2"/>
  <c r="D19" i="2"/>
  <c r="C19" i="2"/>
  <c r="B16" i="3"/>
  <c r="B14" i="3"/>
  <c r="B16" i="1"/>
  <c r="E19" i="3" l="1"/>
  <c r="D19" i="3"/>
  <c r="C19" i="3"/>
  <c r="D19" i="1"/>
  <c r="E19" i="1"/>
  <c r="C19" i="1"/>
</calcChain>
</file>

<file path=xl/sharedStrings.xml><?xml version="1.0" encoding="utf-8"?>
<sst xmlns="http://schemas.openxmlformats.org/spreadsheetml/2006/main" count="304" uniqueCount="74">
  <si>
    <t>PROJECT:</t>
  </si>
  <si>
    <t>Example Project - APN: XXX-XXX-XX     Application: XX-XXXX</t>
  </si>
  <si>
    <t>Calc by:</t>
  </si>
  <si>
    <t>XXX</t>
  </si>
  <si>
    <t>Date:</t>
  </si>
  <si>
    <t>MM/DD/YYYY</t>
  </si>
  <si>
    <t xml:space="preserve">  RUNOFF DETENTION BY THE MODIFIED RATIONAL METHOD</t>
  </si>
  <si>
    <t xml:space="preserve">Data Entry: </t>
  </si>
  <si>
    <t>PRESS TAB &amp; ENTER DESIGN VALUES</t>
  </si>
  <si>
    <t>Site Location P60 Isopleth:</t>
  </si>
  <si>
    <t>Fig. SWM-2 in County Design Criteria</t>
  </si>
  <si>
    <t>Rational Coefficients  Cpre:</t>
  </si>
  <si>
    <t>See note # 2</t>
  </si>
  <si>
    <t>Cpost:</t>
  </si>
  <si>
    <t>Impervious Area:</t>
  </si>
  <si>
    <r>
      <t>ft</t>
    </r>
    <r>
      <rPr>
        <vertAlign val="superscript"/>
        <sz val="10"/>
        <rFont val="Arial"/>
        <family val="2"/>
      </rPr>
      <t>2</t>
    </r>
  </si>
  <si>
    <t>See note # 2 and # 4</t>
  </si>
  <si>
    <t xml:space="preserve">  STRUCTURE DIMENSIONS FOR DETENTION</t>
  </si>
  <si>
    <r>
      <t>ft</t>
    </r>
    <r>
      <rPr>
        <vertAlign val="superscript"/>
        <sz val="10"/>
        <rFont val="Arial"/>
        <family val="2"/>
      </rPr>
      <t xml:space="preserve">3 </t>
    </r>
    <r>
      <rPr>
        <sz val="10"/>
        <rFont val="Arial"/>
        <family val="2"/>
      </rPr>
      <t>storage volume calculated</t>
    </r>
  </si>
  <si>
    <t>% void space assumed</t>
  </si>
  <si>
    <r>
      <t>ft</t>
    </r>
    <r>
      <rPr>
        <vertAlign val="superscript"/>
        <sz val="10"/>
        <rFont val="Arial"/>
        <family val="2"/>
      </rPr>
      <t xml:space="preserve">3 </t>
    </r>
    <r>
      <rPr>
        <sz val="10"/>
        <rFont val="Arial"/>
        <family val="2"/>
      </rPr>
      <t>excavated volume needed</t>
    </r>
  </si>
  <si>
    <t>Structure</t>
  </si>
  <si>
    <t>Length</t>
  </si>
  <si>
    <t>Width*</t>
  </si>
  <si>
    <t>Depth*</t>
  </si>
  <si>
    <t>*For pipe, use the square</t>
  </si>
  <si>
    <t>Ratios</t>
  </si>
  <si>
    <t>root of the sectional area</t>
  </si>
  <si>
    <t>Dimen. (ft)</t>
  </si>
  <si>
    <t>25 - YEAR DESIGN STORM</t>
  </si>
  <si>
    <t xml:space="preserve">  DETENTION @ 15 MIN.</t>
  </si>
  <si>
    <t>5 - Yr.</t>
  </si>
  <si>
    <t>Detention</t>
  </si>
  <si>
    <t>Specified</t>
  </si>
  <si>
    <t>Storm</t>
  </si>
  <si>
    <t>25 - Year</t>
  </si>
  <si>
    <t>Release</t>
  </si>
  <si>
    <t>Rate To</t>
  </si>
  <si>
    <t>Storage</t>
  </si>
  <si>
    <t xml:space="preserve">Duration </t>
  </si>
  <si>
    <t xml:space="preserve"> Intensity</t>
  </si>
  <si>
    <t>Qpre</t>
  </si>
  <si>
    <t>Qpost</t>
  </si>
  <si>
    <t>Volume</t>
  </si>
  <si>
    <t xml:space="preserve"> </t>
  </si>
  <si>
    <t>(min)</t>
  </si>
  <si>
    <t>(in/hr)</t>
  </si>
  <si>
    <t>(cfs)</t>
  </si>
  <si>
    <t>(cf)</t>
  </si>
  <si>
    <t>Notes &amp; Limitations on Use:</t>
  </si>
  <si>
    <t>1)  The modified rational method, and therefore the standard calculations are applicable in</t>
  </si>
  <si>
    <t xml:space="preserve">      watersheds up to 20 acres in size.</t>
  </si>
  <si>
    <t>2)  Required detention volume determinations shall be based on all net new impervious areas,</t>
  </si>
  <si>
    <t xml:space="preserve">      both on and off-site, resulting from the proposed project.  Pervious areas shall not be </t>
  </si>
  <si>
    <t xml:space="preserve">      included in detention volume sizing; an exception may be made for incidental pervious </t>
  </si>
  <si>
    <t xml:space="preserve">      areas less than 10% of the total area.</t>
  </si>
  <si>
    <t xml:space="preserve">3)  Gravel packed detention chambers shall specify on the plans, aggregate that is washed, </t>
  </si>
  <si>
    <t xml:space="preserve">     angular, and uniformly graded (of single size), assuring void space not less than 35%.  </t>
  </si>
  <si>
    <t xml:space="preserve">4)  A map showing boundaries of both regulated impervious areas and actual drainage   </t>
  </si>
  <si>
    <t xml:space="preserve">     areas routed to the hydraulic control structure of the detention facility is to be provided, </t>
  </si>
  <si>
    <t xml:space="preserve">     clearly distinguishing between the two areas, and noting the square footage.</t>
  </si>
  <si>
    <t xml:space="preserve">5)  The EPA defines a class V injection well as any bored, drilled, or driven shaft, or dug </t>
  </si>
  <si>
    <t xml:space="preserve">     hole that is deeper than its widest surface dimension, or an improved sinkhole, or a </t>
  </si>
  <si>
    <t xml:space="preserve">     subsurface fluid distribution system.  Such storm water drainage wells are “authorized </t>
  </si>
  <si>
    <t xml:space="preserve">     by rule”.  For more information on these rules, contact the EPA.  A web site link is </t>
  </si>
  <si>
    <t xml:space="preserve">     provided from the County DPW Stormwater Management web page.</t>
  </si>
  <si>
    <t>6)  Refer to the County of Santa Cruz Design Criteria, for complete method criteria.</t>
  </si>
  <si>
    <t>This method is available from the County Public Works web site in a computerized Excel spreadsheet format to simplify usage.  http://www.dpw.co.santa-cruz.ca.us/drainage.htm</t>
  </si>
  <si>
    <t xml:space="preserve">The spreadsheet formulas and format are copy protected to prevent alteration. </t>
  </si>
  <si>
    <t xml:space="preserve"> Any modified submittals may be rejected, unless the changes made and the author are clearly identified, and the format is recognizably different.</t>
  </si>
  <si>
    <t>10 - Yr.</t>
  </si>
  <si>
    <t>10 - YEAR DESIGN STORM</t>
  </si>
  <si>
    <t>10 - Year</t>
  </si>
  <si>
    <t>Ver: 6.14.21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</si>
</sst>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
  </numFmts>
  <fonts count="19" x14ac:knownFonts="1">
    <font>
      <sz val="11"/>
      <color theme="1"/>
      <name val="Calibri"/>
      <family val="2"/>
      <scheme val="minor"/>
    </font>
    <font>
      <u/>
      <sz val="11"/>
      <color theme="10"/>
      <name val="Calibri"/>
      <family val="2"/>
      <scheme val="minor"/>
    </font>
    <font>
      <b/>
      <sz val="14"/>
      <name val="Arial"/>
      <family val="2"/>
    </font>
    <font>
      <b/>
      <sz val="12"/>
      <color indexed="12"/>
      <name val="Arial"/>
      <family val="2"/>
    </font>
    <font>
      <sz val="10"/>
      <color indexed="12"/>
      <name val="Arial"/>
      <family val="2"/>
    </font>
    <font>
      <b/>
      <sz val="10"/>
      <color indexed="12"/>
      <name val="Arial"/>
      <family val="2"/>
    </font>
    <font>
      <b/>
      <sz val="12"/>
      <name val="Arial"/>
      <family val="2"/>
    </font>
    <font>
      <sz val="10"/>
      <color indexed="9"/>
      <name val="Arial"/>
      <family val="2"/>
    </font>
    <font>
      <b/>
      <sz val="10"/>
      <name val="Arial"/>
      <family val="2"/>
    </font>
    <font>
      <sz val="8"/>
      <color indexed="10"/>
      <name val="Arial"/>
      <family val="2"/>
    </font>
    <font>
      <sz val="8"/>
      <name val="Arial"/>
      <family val="2"/>
    </font>
    <font>
      <sz val="10"/>
      <name val="Arial"/>
      <family val="2"/>
    </font>
    <font>
      <vertAlign val="superscript"/>
      <sz val="10"/>
      <name val="Arial"/>
      <family val="2"/>
    </font>
    <font>
      <sz val="7"/>
      <name val="Arial"/>
      <family val="2"/>
    </font>
    <font>
      <sz val="10"/>
      <color indexed="55"/>
      <name val="Arial"/>
      <family val="2"/>
    </font>
    <font>
      <sz val="10"/>
      <name val="Times New Roman"/>
      <family val="1"/>
    </font>
    <font>
      <b/>
      <sz val="10"/>
      <color indexed="10"/>
      <name val="Arial"/>
      <family val="2"/>
    </font>
    <font>
      <u/>
      <sz val="8"/>
      <color indexed="12"/>
      <name val="Arial"/>
      <family val="2"/>
    </font>
    <font>
      <b/>
      <sz val="10"/>
      <name val="Times New Roman"/>
      <family val="1"/>
    </font>
  </fonts>
  <fills count="2">
    <fill>
      <patternFill patternType="none"/>
    </fill>
    <fill>
      <patternFill patternType="gray125"/>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0" borderId="0" xfId="0" applyFont="1" applyAlignment="1">
      <alignment horizontal="right"/>
    </xf>
    <xf numFmtId="0" fontId="5" fillId="0" borderId="1" xfId="0" applyFont="1" applyBorder="1" applyProtection="1">
      <protection locked="0"/>
    </xf>
    <xf numFmtId="0" fontId="6" fillId="0" borderId="2" xfId="0" applyFont="1" applyBorder="1"/>
    <xf numFmtId="0" fontId="0" fillId="0" borderId="3" xfId="0" applyBorder="1"/>
    <xf numFmtId="0" fontId="7" fillId="0" borderId="3" xfId="0" applyFont="1" applyBorder="1"/>
    <xf numFmtId="0" fontId="7" fillId="0" borderId="4" xfId="0" applyFont="1" applyBorder="1"/>
    <xf numFmtId="0" fontId="8" fillId="0" borderId="2" xfId="0" applyFont="1" applyBorder="1"/>
    <xf numFmtId="0" fontId="9" fillId="0" borderId="3" xfId="0" applyFont="1" applyBorder="1" applyAlignment="1">
      <alignment horizontal="left"/>
    </xf>
    <xf numFmtId="0" fontId="10" fillId="0" borderId="3" xfId="0" applyFont="1" applyBorder="1" applyAlignment="1">
      <alignment horizontal="center"/>
    </xf>
    <xf numFmtId="0" fontId="11" fillId="0" borderId="3" xfId="0" applyFont="1" applyBorder="1"/>
    <xf numFmtId="0" fontId="11" fillId="0" borderId="4" xfId="0" applyFont="1" applyBorder="1"/>
    <xf numFmtId="0" fontId="0" fillId="0" borderId="5" xfId="0" applyBorder="1"/>
    <xf numFmtId="0" fontId="0" fillId="0" borderId="6" xfId="0" applyBorder="1" applyAlignment="1">
      <alignment horizontal="right"/>
    </xf>
    <xf numFmtId="2" fontId="4" fillId="0" borderId="6" xfId="0" applyNumberFormat="1" applyFont="1" applyBorder="1" applyAlignment="1" applyProtection="1">
      <alignment horizontal="center"/>
      <protection locked="0"/>
    </xf>
    <xf numFmtId="0" fontId="0" fillId="0" borderId="6" xfId="0" applyBorder="1"/>
    <xf numFmtId="0" fontId="11" fillId="0" borderId="6" xfId="0" applyFont="1" applyBorder="1"/>
    <xf numFmtId="0" fontId="11" fillId="0" borderId="7" xfId="0" applyFont="1" applyBorder="1"/>
    <xf numFmtId="0" fontId="0" fillId="0" borderId="8" xfId="0" applyBorder="1"/>
    <xf numFmtId="0" fontId="0" fillId="0" borderId="0" xfId="0" applyAlignment="1">
      <alignment horizontal="right"/>
    </xf>
    <xf numFmtId="2" fontId="4" fillId="0" borderId="0" xfId="0" applyNumberFormat="1" applyFont="1" applyAlignment="1" applyProtection="1">
      <alignment horizontal="center"/>
      <protection locked="0"/>
    </xf>
    <xf numFmtId="0" fontId="11" fillId="0" borderId="0" xfId="0" applyFont="1"/>
    <xf numFmtId="0" fontId="11" fillId="0" borderId="9" xfId="0" applyFont="1" applyBorder="1"/>
    <xf numFmtId="0" fontId="0" fillId="0" borderId="10" xfId="0" applyBorder="1"/>
    <xf numFmtId="0" fontId="0" fillId="0" borderId="1" xfId="0" applyBorder="1" applyAlignment="1">
      <alignment horizontal="right"/>
    </xf>
    <xf numFmtId="0" fontId="4" fillId="0" borderId="1" xfId="0" applyFont="1" applyBorder="1" applyAlignment="1" applyProtection="1">
      <alignment horizontal="center"/>
      <protection locked="0"/>
    </xf>
    <xf numFmtId="0" fontId="0" fillId="0" borderId="1" xfId="0" applyBorder="1"/>
    <xf numFmtId="0" fontId="11" fillId="0" borderId="1" xfId="0" applyFont="1" applyBorder="1"/>
    <xf numFmtId="0" fontId="11" fillId="0" borderId="11" xfId="0" applyFont="1" applyBorder="1"/>
    <xf numFmtId="0" fontId="8" fillId="0" borderId="2" xfId="0" applyFont="1" applyBorder="1" applyAlignment="1">
      <alignment horizontal="left"/>
    </xf>
    <xf numFmtId="1" fontId="0" fillId="0" borderId="3" xfId="0" applyNumberFormat="1" applyBorder="1" applyAlignment="1">
      <alignment horizontal="center"/>
    </xf>
    <xf numFmtId="164" fontId="0" fillId="0" borderId="4" xfId="0" applyNumberFormat="1" applyBorder="1" applyAlignment="1">
      <alignment horizontal="center"/>
    </xf>
    <xf numFmtId="1" fontId="11" fillId="0" borderId="8" xfId="0" applyNumberFormat="1" applyFont="1" applyBorder="1" applyAlignment="1">
      <alignment horizontal="center"/>
    </xf>
    <xf numFmtId="1" fontId="0" fillId="0" borderId="0" xfId="0" applyNumberFormat="1" applyAlignment="1">
      <alignment horizontal="center"/>
    </xf>
    <xf numFmtId="164" fontId="0" fillId="0" borderId="9" xfId="0" applyNumberFormat="1" applyBorder="1" applyAlignment="1">
      <alignment horizontal="center"/>
    </xf>
    <xf numFmtId="0" fontId="13" fillId="0" borderId="0" xfId="0" applyFont="1"/>
    <xf numFmtId="1" fontId="4" fillId="0" borderId="12" xfId="0" applyNumberFormat="1" applyFont="1" applyBorder="1" applyAlignment="1" applyProtection="1">
      <alignment horizontal="center"/>
      <protection locked="0"/>
    </xf>
    <xf numFmtId="0" fontId="11" fillId="0" borderId="0" xfId="0" applyFont="1" applyAlignment="1">
      <alignment horizontal="left"/>
    </xf>
    <xf numFmtId="0" fontId="0" fillId="0" borderId="9" xfId="0" applyBorder="1"/>
    <xf numFmtId="1" fontId="8" fillId="0" borderId="8" xfId="0" applyNumberFormat="1" applyFont="1" applyBorder="1" applyAlignment="1">
      <alignment horizontal="center"/>
    </xf>
    <xf numFmtId="1" fontId="0" fillId="0" borderId="0" xfId="0" applyNumberFormat="1"/>
    <xf numFmtId="1" fontId="11" fillId="0" borderId="13" xfId="0" applyNumberFormat="1"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5" fontId="11" fillId="0" borderId="16" xfId="0" applyNumberFormat="1" applyFont="1" applyBorder="1" applyAlignment="1">
      <alignment horizontal="center"/>
    </xf>
    <xf numFmtId="2" fontId="4" fillId="0" borderId="2" xfId="0" applyNumberFormat="1" applyFont="1" applyBorder="1" applyAlignment="1" applyProtection="1">
      <alignment horizontal="center"/>
      <protection locked="0"/>
    </xf>
    <xf numFmtId="2" fontId="4" fillId="0" borderId="3" xfId="0" applyNumberFormat="1" applyFont="1" applyBorder="1" applyAlignment="1" applyProtection="1">
      <alignment horizontal="center"/>
      <protection locked="0"/>
    </xf>
    <xf numFmtId="2" fontId="4" fillId="0" borderId="4" xfId="0" applyNumberFormat="1" applyFont="1" applyBorder="1" applyAlignment="1" applyProtection="1">
      <alignment horizontal="center"/>
      <protection locked="0"/>
    </xf>
    <xf numFmtId="165" fontId="8" fillId="0" borderId="10" xfId="0" applyNumberFormat="1" applyFont="1" applyBorder="1" applyAlignment="1">
      <alignment horizontal="center"/>
    </xf>
    <xf numFmtId="2" fontId="8" fillId="0" borderId="1" xfId="0" applyNumberFormat="1" applyFont="1" applyBorder="1" applyAlignment="1">
      <alignment horizontal="center"/>
    </xf>
    <xf numFmtId="0" fontId="0" fillId="0" borderId="11" xfId="0" applyBorder="1"/>
    <xf numFmtId="0" fontId="8" fillId="0" borderId="3" xfId="0" applyFont="1" applyBorder="1" applyAlignment="1">
      <alignment horizontal="left"/>
    </xf>
    <xf numFmtId="0" fontId="0" fillId="0" borderId="4" xfId="0" applyBorder="1"/>
    <xf numFmtId="0" fontId="11" fillId="0" borderId="0" xfId="0" applyFont="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2" fontId="4" fillId="0" borderId="0" xfId="0" applyNumberFormat="1" applyFont="1" applyAlignment="1">
      <alignment horizontal="center"/>
    </xf>
    <xf numFmtId="0" fontId="0" fillId="0" borderId="10" xfId="0" applyBorder="1" applyAlignment="1">
      <alignment horizontal="center"/>
    </xf>
    <xf numFmtId="0" fontId="0" fillId="0" borderId="11" xfId="0" applyBorder="1" applyAlignment="1">
      <alignment horizontal="center"/>
    </xf>
    <xf numFmtId="0" fontId="8" fillId="0" borderId="12" xfId="0" applyFont="1" applyBorder="1" applyAlignment="1">
      <alignment horizontal="left"/>
    </xf>
    <xf numFmtId="0" fontId="0" fillId="0" borderId="5" xfId="0" applyBorder="1" applyAlignment="1">
      <alignment horizontal="center"/>
    </xf>
    <xf numFmtId="2" fontId="11" fillId="0" borderId="6" xfId="0" applyNumberFormat="1" applyFont="1" applyBorder="1" applyAlignment="1">
      <alignment horizontal="center"/>
    </xf>
    <xf numFmtId="166" fontId="14" fillId="0" borderId="6" xfId="0" applyNumberFormat="1" applyFont="1" applyBorder="1" applyAlignment="1">
      <alignment horizontal="center"/>
    </xf>
    <xf numFmtId="166" fontId="0" fillId="0" borderId="7" xfId="0" applyNumberFormat="1" applyBorder="1" applyAlignment="1">
      <alignment horizontal="center"/>
    </xf>
    <xf numFmtId="166" fontId="0" fillId="0" borderId="5" xfId="0" applyNumberFormat="1" applyBorder="1" applyAlignment="1">
      <alignment horizontal="center"/>
    </xf>
    <xf numFmtId="1" fontId="0" fillId="0" borderId="7" xfId="0" applyNumberFormat="1" applyBorder="1" applyAlignment="1">
      <alignment horizontal="center"/>
    </xf>
    <xf numFmtId="0" fontId="15" fillId="0" borderId="0" xfId="0" applyFont="1"/>
    <xf numFmtId="2" fontId="0" fillId="0" borderId="0" xfId="0" applyNumberFormat="1" applyAlignment="1">
      <alignment horizontal="center"/>
    </xf>
    <xf numFmtId="166" fontId="14" fillId="0" borderId="0" xfId="0" applyNumberFormat="1" applyFont="1" applyAlignment="1">
      <alignment horizontal="center"/>
    </xf>
    <xf numFmtId="166" fontId="0" fillId="0" borderId="9" xfId="0" applyNumberFormat="1" applyBorder="1" applyAlignment="1">
      <alignment horizontal="center"/>
    </xf>
    <xf numFmtId="166" fontId="0" fillId="0" borderId="8" xfId="0" applyNumberFormat="1" applyBorder="1" applyAlignment="1">
      <alignment horizontal="center"/>
    </xf>
    <xf numFmtId="1" fontId="0" fillId="0" borderId="9" xfId="0" applyNumberFormat="1" applyBorder="1" applyAlignment="1">
      <alignment horizontal="center"/>
    </xf>
    <xf numFmtId="0" fontId="11" fillId="0" borderId="8" xfId="0" applyFont="1" applyBorder="1" applyAlignment="1">
      <alignment horizontal="center"/>
    </xf>
    <xf numFmtId="2" fontId="11" fillId="0" borderId="0" xfId="0" applyNumberFormat="1" applyFont="1" applyAlignment="1">
      <alignment horizontal="center"/>
    </xf>
    <xf numFmtId="166" fontId="8" fillId="0" borderId="12" xfId="0" applyNumberFormat="1" applyFont="1" applyBorder="1" applyAlignment="1">
      <alignment horizontal="center"/>
    </xf>
    <xf numFmtId="2" fontId="0" fillId="0" borderId="1" xfId="0" applyNumberFormat="1" applyBorder="1" applyAlignment="1">
      <alignment horizontal="center"/>
    </xf>
    <xf numFmtId="166" fontId="14" fillId="0" borderId="1" xfId="0" applyNumberFormat="1" applyFont="1" applyBorder="1" applyAlignment="1">
      <alignment horizontal="center"/>
    </xf>
    <xf numFmtId="166" fontId="16" fillId="0" borderId="11" xfId="0" applyNumberFormat="1" applyFont="1" applyBorder="1" applyAlignment="1">
      <alignment horizontal="center"/>
    </xf>
    <xf numFmtId="166" fontId="0" fillId="0" borderId="10" xfId="0" applyNumberFormat="1" applyBorder="1" applyAlignment="1">
      <alignment horizontal="center"/>
    </xf>
    <xf numFmtId="1" fontId="0" fillId="0" borderId="11" xfId="0" applyNumberFormat="1"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17" fillId="0" borderId="0" xfId="1" applyFont="1" applyAlignment="1" applyProtection="1">
      <alignment horizontal="center"/>
    </xf>
    <xf numFmtId="165" fontId="8" fillId="0" borderId="0" xfId="0" applyNumberFormat="1" applyFont="1"/>
    <xf numFmtId="1" fontId="11" fillId="0" borderId="0" xfId="0" applyNumberFormat="1" applyFont="1"/>
    <xf numFmtId="165" fontId="18" fillId="0" borderId="0" xfId="0" applyNumberFormat="1" applyFont="1"/>
    <xf numFmtId="1" fontId="15" fillId="0" borderId="0" xfId="0" applyNumberFormat="1" applyFont="1"/>
    <xf numFmtId="0" fontId="0" fillId="0" borderId="0" xfId="0" applyAlignment="1">
      <alignment horizontal="left"/>
    </xf>
    <xf numFmtId="0" fontId="3" fillId="0" borderId="1" xfId="0" applyFont="1" applyBorder="1" applyProtection="1">
      <protection locked="0"/>
    </xf>
    <xf numFmtId="0" fontId="4" fillId="0" borderId="1" xfId="0" applyFont="1" applyBorder="1" applyProtection="1">
      <protection locked="0"/>
    </xf>
  </cellXfs>
  <cellStyles count="2">
    <cellStyle name="Hyperlink" xfId="1" builtinId="8"/>
    <cellStyle name="Normal" xfId="0" builtinId="0"/>
  </cellStyles>
  <dxfs count="8">
    <dxf>
      <font>
        <b/>
        <i val="0"/>
        <condense val="0"/>
        <extend val="0"/>
        <color indexed="12"/>
      </font>
      <fill>
        <patternFill patternType="none">
          <bgColor indexed="65"/>
        </patternFill>
      </fill>
      <border>
        <left style="thin">
          <color indexed="12"/>
        </left>
        <right style="thin">
          <color indexed="12"/>
        </right>
        <top style="thin">
          <color indexed="12"/>
        </top>
        <bottom style="thin">
          <color indexed="12"/>
        </bottom>
      </border>
    </dxf>
    <dxf>
      <font>
        <b/>
        <i val="0"/>
        <condense val="0"/>
        <extend val="0"/>
      </font>
    </dxf>
    <dxf>
      <font>
        <b/>
        <i val="0"/>
        <condense val="0"/>
        <extend val="0"/>
        <color indexed="12"/>
      </font>
      <fill>
        <patternFill patternType="none">
          <bgColor indexed="65"/>
        </patternFill>
      </fill>
      <border>
        <left style="thin">
          <color indexed="12"/>
        </left>
        <right style="thin">
          <color indexed="12"/>
        </right>
        <top style="thin">
          <color indexed="12"/>
        </top>
        <bottom style="thin">
          <color indexed="12"/>
        </bottom>
      </border>
    </dxf>
    <dxf>
      <font>
        <b/>
        <i val="0"/>
        <condense val="0"/>
        <extend val="0"/>
      </font>
    </dxf>
    <dxf>
      <font>
        <b/>
        <i val="0"/>
        <condense val="0"/>
        <extend val="0"/>
        <color indexed="12"/>
      </font>
      <fill>
        <patternFill patternType="none">
          <bgColor indexed="65"/>
        </patternFill>
      </fill>
      <border>
        <left style="thin">
          <color indexed="12"/>
        </left>
        <right style="thin">
          <color indexed="12"/>
        </right>
        <top style="thin">
          <color indexed="12"/>
        </top>
        <bottom style="thin">
          <color indexed="12"/>
        </bottom>
      </border>
    </dxf>
    <dxf>
      <font>
        <b/>
        <i val="0"/>
        <condense val="0"/>
        <extend val="0"/>
      </font>
    </dxf>
    <dxf>
      <font>
        <b/>
        <i val="0"/>
        <condense val="0"/>
        <extend val="0"/>
        <color indexed="12"/>
      </font>
      <fill>
        <patternFill patternType="none">
          <bgColor indexed="65"/>
        </patternFill>
      </fill>
      <border>
        <left style="thin">
          <color indexed="12"/>
        </left>
        <right style="thin">
          <color indexed="12"/>
        </right>
        <top style="thin">
          <color indexed="12"/>
        </top>
        <bottom style="thin">
          <color indexed="12"/>
        </bottom>
      </border>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10-Yr Post-Development Detention Storage Volume
 @ 5-Yr Pre-Development Release Rate</a:t>
            </a:r>
          </a:p>
        </c:rich>
      </c:tx>
      <c:layout>
        <c:manualLayout>
          <c:xMode val="edge"/>
          <c:yMode val="edge"/>
          <c:x val="0.15120320011544949"/>
          <c:y val="3.5398230088495575E-2"/>
        </c:manualLayout>
      </c:layout>
      <c:overlay val="0"/>
      <c:spPr>
        <a:noFill/>
        <a:ln w="25400">
          <a:noFill/>
        </a:ln>
      </c:spPr>
    </c:title>
    <c:autoTitleDeleted val="0"/>
    <c:plotArea>
      <c:layout>
        <c:manualLayout>
          <c:layoutTarget val="inner"/>
          <c:xMode val="edge"/>
          <c:yMode val="edge"/>
          <c:x val="0.12542984265268212"/>
          <c:y val="0.19690297392930392"/>
          <c:w val="0.8024073495726376"/>
          <c:h val="0.62389481627037868"/>
        </c:manualLayout>
      </c:layout>
      <c:scatterChart>
        <c:scatterStyle val="smoothMarker"/>
        <c:varyColors val="0"/>
        <c:ser>
          <c:idx val="0"/>
          <c:order val="0"/>
          <c:tx>
            <c:v>10 Year Det.</c:v>
          </c:tx>
          <c:spPr>
            <a:ln w="25400">
              <a:solidFill>
                <a:srgbClr val="0000FF"/>
              </a:solidFill>
              <a:prstDash val="solid"/>
            </a:ln>
          </c:spPr>
          <c:marker>
            <c:symbol val="diamond"/>
            <c:size val="5"/>
            <c:spPr>
              <a:solidFill>
                <a:srgbClr val="FFFFFF"/>
              </a:solidFill>
              <a:ln>
                <a:solidFill>
                  <a:srgbClr val="0000FF"/>
                </a:solidFill>
                <a:prstDash val="solid"/>
              </a:ln>
            </c:spPr>
          </c:marker>
          <c:xVal>
            <c:numRef>
              <c:f>'[1]10 Vol @ 5 Rel'!$B$26:$B$42</c:f>
              <c:numCache>
                <c:formatCode>General</c:formatCode>
                <c:ptCount val="17"/>
                <c:pt idx="0">
                  <c:v>1440</c:v>
                </c:pt>
                <c:pt idx="1">
                  <c:v>1200</c:v>
                </c:pt>
                <c:pt idx="2">
                  <c:v>960</c:v>
                </c:pt>
                <c:pt idx="3">
                  <c:v>720</c:v>
                </c:pt>
                <c:pt idx="4">
                  <c:v>480</c:v>
                </c:pt>
                <c:pt idx="5">
                  <c:v>360</c:v>
                </c:pt>
                <c:pt idx="6">
                  <c:v>240</c:v>
                </c:pt>
                <c:pt idx="7">
                  <c:v>180</c:v>
                </c:pt>
                <c:pt idx="8">
                  <c:v>120</c:v>
                </c:pt>
                <c:pt idx="9">
                  <c:v>90</c:v>
                </c:pt>
                <c:pt idx="10">
                  <c:v>60</c:v>
                </c:pt>
                <c:pt idx="11">
                  <c:v>45</c:v>
                </c:pt>
                <c:pt idx="12">
                  <c:v>30</c:v>
                </c:pt>
                <c:pt idx="13">
                  <c:v>20</c:v>
                </c:pt>
                <c:pt idx="14">
                  <c:v>15</c:v>
                </c:pt>
                <c:pt idx="15">
                  <c:v>10</c:v>
                </c:pt>
                <c:pt idx="16">
                  <c:v>5</c:v>
                </c:pt>
              </c:numCache>
            </c:numRef>
          </c:xVal>
          <c:yVal>
            <c:numRef>
              <c:f>'[1]10 Vol @ 5 Rel'!$G$26:$G$42</c:f>
              <c:numCache>
                <c:formatCode>General</c:formatCode>
                <c:ptCount val="17"/>
                <c:pt idx="0">
                  <c:v>-1776.4861300354039</c:v>
                </c:pt>
                <c:pt idx="1">
                  <c:v>-1273.552054746463</c:v>
                </c:pt>
                <c:pt idx="2">
                  <c:v>-798.55839821004849</c:v>
                </c:pt>
                <c:pt idx="3">
                  <c:v>-362.12401143812383</c:v>
                </c:pt>
                <c:pt idx="4">
                  <c:v>15.537913680529702</c:v>
                </c:pt>
                <c:pt idx="5">
                  <c:v>169.37961707958365</c:v>
                </c:pt>
                <c:pt idx="6">
                  <c:v>284.07368517155129</c:v>
                </c:pt>
                <c:pt idx="7">
                  <c:v>318.11479125840992</c:v>
                </c:pt>
                <c:pt idx="8">
                  <c:v>326.08012466149148</c:v>
                </c:pt>
                <c:pt idx="9">
                  <c:v>314.53899088620994</c:v>
                </c:pt>
                <c:pt idx="10">
                  <c:v>285.62909611879411</c:v>
                </c:pt>
                <c:pt idx="11">
                  <c:v>260.83393050104502</c:v>
                </c:pt>
                <c:pt idx="12">
                  <c:v>224.46964046806568</c:v>
                </c:pt>
                <c:pt idx="13">
                  <c:v>189.52636678749218</c:v>
                </c:pt>
                <c:pt idx="14">
                  <c:v>166.6243028022383</c:v>
                </c:pt>
                <c:pt idx="15">
                  <c:v>137.64642050774026</c:v>
                </c:pt>
                <c:pt idx="16">
                  <c:v>97.387222719946337</c:v>
                </c:pt>
              </c:numCache>
            </c:numRef>
          </c:yVal>
          <c:smooth val="1"/>
          <c:extLst>
            <c:ext xmlns:c16="http://schemas.microsoft.com/office/drawing/2014/chart" uri="{C3380CC4-5D6E-409C-BE32-E72D297353CC}">
              <c16:uniqueId val="{00000000-B5EE-49DB-B4FB-C007D50AC9DB}"/>
            </c:ext>
          </c:extLst>
        </c:ser>
        <c:dLbls>
          <c:showLegendKey val="0"/>
          <c:showVal val="0"/>
          <c:showCatName val="0"/>
          <c:showSerName val="0"/>
          <c:showPercent val="0"/>
          <c:showBubbleSize val="0"/>
        </c:dLbls>
        <c:axId val="1221046047"/>
        <c:axId val="1"/>
      </c:scatterChart>
      <c:valAx>
        <c:axId val="1221046047"/>
        <c:scaling>
          <c:logBase val="10"/>
          <c:orientation val="minMax"/>
          <c:max val="10000"/>
          <c:min val="1"/>
        </c:scaling>
        <c:delete val="0"/>
        <c:axPos val="b"/>
        <c:majorGridlines>
          <c:spPr>
            <a:ln w="12700">
              <a:solidFill>
                <a:srgbClr val="993366"/>
              </a:solidFill>
              <a:prstDash val="solid"/>
            </a:ln>
          </c:spPr>
        </c:majorGridlines>
        <c:minorGridlines>
          <c:spPr>
            <a:ln w="12700">
              <a:solidFill>
                <a:srgbClr val="993366"/>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Duration (Min)</a:t>
                </a:r>
              </a:p>
            </c:rich>
          </c:tx>
          <c:layout>
            <c:manualLayout>
              <c:xMode val="edge"/>
              <c:yMode val="edge"/>
              <c:x val="0.43642701878759999"/>
              <c:y val="0.8893819826725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crossBetween val="midCat"/>
        <c:majorUnit val="10"/>
        <c:minorUnit val="10"/>
      </c:valAx>
      <c:valAx>
        <c:axId val="1"/>
        <c:scaling>
          <c:orientation val="minMax"/>
          <c:min val="0"/>
        </c:scaling>
        <c:delete val="0"/>
        <c:axPos val="l"/>
        <c:majorGridlines>
          <c:spPr>
            <a:ln w="12700">
              <a:solidFill>
                <a:srgbClr val="993366"/>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Storage Volume (CF)</a:t>
                </a:r>
              </a:p>
            </c:rich>
          </c:tx>
          <c:layout>
            <c:manualLayout>
              <c:xMode val="edge"/>
              <c:yMode val="edge"/>
              <c:x val="2.7491408934707903E-2"/>
              <c:y val="0.34513332404245933"/>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046047"/>
        <c:crossesAt val="1"/>
        <c:crossBetween val="midCat"/>
      </c:valAx>
      <c:spPr>
        <a:blipFill dpi="0" rotWithShape="0">
          <a:blip xmlns:r="http://schemas.openxmlformats.org/officeDocument/2006/relationships" r:embed="rId1"/>
          <a:srcRect/>
          <a:tile tx="0" ty="0" sx="100000" sy="100000" flip="none" algn="tl"/>
        </a:blipFill>
        <a:ln w="25400">
          <a:solidFill>
            <a:srgbClr val="808080"/>
          </a:solidFill>
          <a:prstDash val="solid"/>
        </a:ln>
      </c:spPr>
    </c:plotArea>
    <c:plotVisOnly val="1"/>
    <c:dispBlanksAs val="gap"/>
    <c:showDLblsOverMax val="0"/>
  </c:chart>
  <c:spPr>
    <a:blipFill dpi="0" rotWithShape="0">
      <a:blip xmlns:r="http://schemas.openxmlformats.org/officeDocument/2006/relationships" r:embed="rId2"/>
      <a:srcRect/>
      <a:tile tx="0" ty="0" sx="100000" sy="100000" flip="none" algn="tl"/>
    </a:blipFill>
    <a:ln w="381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10-Yr Post-Development Detention Storage Volume
 @ 5-Yr Pre-Development Release Rate</a:t>
            </a:r>
          </a:p>
        </c:rich>
      </c:tx>
      <c:layout>
        <c:manualLayout>
          <c:xMode val="edge"/>
          <c:yMode val="edge"/>
          <c:x val="0.15120320011544949"/>
          <c:y val="3.5398230088495575E-2"/>
        </c:manualLayout>
      </c:layout>
      <c:overlay val="0"/>
      <c:spPr>
        <a:noFill/>
        <a:ln w="25400">
          <a:noFill/>
        </a:ln>
      </c:spPr>
    </c:title>
    <c:autoTitleDeleted val="0"/>
    <c:plotArea>
      <c:layout>
        <c:manualLayout>
          <c:layoutTarget val="inner"/>
          <c:xMode val="edge"/>
          <c:yMode val="edge"/>
          <c:x val="0.12542984265268212"/>
          <c:y val="0.19690297392930392"/>
          <c:w val="0.8024073495726376"/>
          <c:h val="0.62389481627037868"/>
        </c:manualLayout>
      </c:layout>
      <c:scatterChart>
        <c:scatterStyle val="smoothMarker"/>
        <c:varyColors val="0"/>
        <c:ser>
          <c:idx val="0"/>
          <c:order val="0"/>
          <c:tx>
            <c:v>10 Year Det.</c:v>
          </c:tx>
          <c:spPr>
            <a:ln w="25400">
              <a:solidFill>
                <a:srgbClr val="0000FF"/>
              </a:solidFill>
              <a:prstDash val="solid"/>
            </a:ln>
          </c:spPr>
          <c:marker>
            <c:symbol val="diamond"/>
            <c:size val="5"/>
            <c:spPr>
              <a:solidFill>
                <a:srgbClr val="FFFFFF"/>
              </a:solidFill>
              <a:ln>
                <a:solidFill>
                  <a:srgbClr val="0000FF"/>
                </a:solidFill>
                <a:prstDash val="solid"/>
              </a:ln>
            </c:spPr>
          </c:marker>
          <c:xVal>
            <c:numRef>
              <c:f>'[1]10 Vol @ 5 Rel'!$B$26:$B$42</c:f>
              <c:numCache>
                <c:formatCode>General</c:formatCode>
                <c:ptCount val="17"/>
                <c:pt idx="0">
                  <c:v>1440</c:v>
                </c:pt>
                <c:pt idx="1">
                  <c:v>1200</c:v>
                </c:pt>
                <c:pt idx="2">
                  <c:v>960</c:v>
                </c:pt>
                <c:pt idx="3">
                  <c:v>720</c:v>
                </c:pt>
                <c:pt idx="4">
                  <c:v>480</c:v>
                </c:pt>
                <c:pt idx="5">
                  <c:v>360</c:v>
                </c:pt>
                <c:pt idx="6">
                  <c:v>240</c:v>
                </c:pt>
                <c:pt idx="7">
                  <c:v>180</c:v>
                </c:pt>
                <c:pt idx="8">
                  <c:v>120</c:v>
                </c:pt>
                <c:pt idx="9">
                  <c:v>90</c:v>
                </c:pt>
                <c:pt idx="10">
                  <c:v>60</c:v>
                </c:pt>
                <c:pt idx="11">
                  <c:v>45</c:v>
                </c:pt>
                <c:pt idx="12">
                  <c:v>30</c:v>
                </c:pt>
                <c:pt idx="13">
                  <c:v>20</c:v>
                </c:pt>
                <c:pt idx="14">
                  <c:v>15</c:v>
                </c:pt>
                <c:pt idx="15">
                  <c:v>10</c:v>
                </c:pt>
                <c:pt idx="16">
                  <c:v>5</c:v>
                </c:pt>
              </c:numCache>
            </c:numRef>
          </c:xVal>
          <c:yVal>
            <c:numRef>
              <c:f>'[1]10 Vol @ 5 Rel'!$G$26:$G$42</c:f>
              <c:numCache>
                <c:formatCode>General</c:formatCode>
                <c:ptCount val="17"/>
                <c:pt idx="0">
                  <c:v>-1776.4861300354039</c:v>
                </c:pt>
                <c:pt idx="1">
                  <c:v>-1273.552054746463</c:v>
                </c:pt>
                <c:pt idx="2">
                  <c:v>-798.55839821004849</c:v>
                </c:pt>
                <c:pt idx="3">
                  <c:v>-362.12401143812383</c:v>
                </c:pt>
                <c:pt idx="4">
                  <c:v>15.537913680529702</c:v>
                </c:pt>
                <c:pt idx="5">
                  <c:v>169.37961707958365</c:v>
                </c:pt>
                <c:pt idx="6">
                  <c:v>284.07368517155129</c:v>
                </c:pt>
                <c:pt idx="7">
                  <c:v>318.11479125840992</c:v>
                </c:pt>
                <c:pt idx="8">
                  <c:v>326.08012466149148</c:v>
                </c:pt>
                <c:pt idx="9">
                  <c:v>314.53899088620994</c:v>
                </c:pt>
                <c:pt idx="10">
                  <c:v>285.62909611879411</c:v>
                </c:pt>
                <c:pt idx="11">
                  <c:v>260.83393050104502</c:v>
                </c:pt>
                <c:pt idx="12">
                  <c:v>224.46964046806568</c:v>
                </c:pt>
                <c:pt idx="13">
                  <c:v>189.52636678749218</c:v>
                </c:pt>
                <c:pt idx="14">
                  <c:v>166.6243028022383</c:v>
                </c:pt>
                <c:pt idx="15">
                  <c:v>137.64642050774026</c:v>
                </c:pt>
                <c:pt idx="16">
                  <c:v>97.387222719946337</c:v>
                </c:pt>
              </c:numCache>
            </c:numRef>
          </c:yVal>
          <c:smooth val="1"/>
          <c:extLst>
            <c:ext xmlns:c16="http://schemas.microsoft.com/office/drawing/2014/chart" uri="{C3380CC4-5D6E-409C-BE32-E72D297353CC}">
              <c16:uniqueId val="{00000000-95D6-41E0-BC41-B5E00157966B}"/>
            </c:ext>
          </c:extLst>
        </c:ser>
        <c:dLbls>
          <c:showLegendKey val="0"/>
          <c:showVal val="0"/>
          <c:showCatName val="0"/>
          <c:showSerName val="0"/>
          <c:showPercent val="0"/>
          <c:showBubbleSize val="0"/>
        </c:dLbls>
        <c:axId val="1221046047"/>
        <c:axId val="1"/>
      </c:scatterChart>
      <c:valAx>
        <c:axId val="1221046047"/>
        <c:scaling>
          <c:logBase val="10"/>
          <c:orientation val="minMax"/>
          <c:max val="10000"/>
          <c:min val="1"/>
        </c:scaling>
        <c:delete val="0"/>
        <c:axPos val="b"/>
        <c:majorGridlines>
          <c:spPr>
            <a:ln w="12700">
              <a:solidFill>
                <a:srgbClr val="993366"/>
              </a:solidFill>
              <a:prstDash val="solid"/>
            </a:ln>
          </c:spPr>
        </c:majorGridlines>
        <c:minorGridlines>
          <c:spPr>
            <a:ln w="12700">
              <a:solidFill>
                <a:srgbClr val="993366"/>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Duration (Min)</a:t>
                </a:r>
              </a:p>
            </c:rich>
          </c:tx>
          <c:layout>
            <c:manualLayout>
              <c:xMode val="edge"/>
              <c:yMode val="edge"/>
              <c:x val="0.43642701878759999"/>
              <c:y val="0.88938198267252"/>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crossBetween val="midCat"/>
        <c:majorUnit val="10"/>
        <c:minorUnit val="10"/>
      </c:valAx>
      <c:valAx>
        <c:axId val="1"/>
        <c:scaling>
          <c:orientation val="minMax"/>
          <c:min val="0"/>
        </c:scaling>
        <c:delete val="0"/>
        <c:axPos val="l"/>
        <c:majorGridlines>
          <c:spPr>
            <a:ln w="12700">
              <a:solidFill>
                <a:srgbClr val="993366"/>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Storage Volume (CF)</a:t>
                </a:r>
              </a:p>
            </c:rich>
          </c:tx>
          <c:layout>
            <c:manualLayout>
              <c:xMode val="edge"/>
              <c:yMode val="edge"/>
              <c:x val="2.7491408934707903E-2"/>
              <c:y val="0.34513332404245933"/>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046047"/>
        <c:crossesAt val="1"/>
        <c:crossBetween val="midCat"/>
      </c:valAx>
      <c:spPr>
        <a:blipFill dpi="0" rotWithShape="0">
          <a:blip xmlns:r="http://schemas.openxmlformats.org/officeDocument/2006/relationships" r:embed="rId1"/>
          <a:srcRect/>
          <a:tile tx="0" ty="0" sx="100000" sy="100000" flip="none" algn="tl"/>
        </a:blipFill>
        <a:ln w="25400">
          <a:solidFill>
            <a:srgbClr val="808080"/>
          </a:solidFill>
          <a:prstDash val="solid"/>
        </a:ln>
      </c:spPr>
    </c:plotArea>
    <c:plotVisOnly val="1"/>
    <c:dispBlanksAs val="gap"/>
    <c:showDLblsOverMax val="0"/>
  </c:chart>
  <c:spPr>
    <a:blipFill dpi="0" rotWithShape="0">
      <a:blip xmlns:r="http://schemas.openxmlformats.org/officeDocument/2006/relationships" r:embed="rId2"/>
      <a:srcRect/>
      <a:tile tx="0" ty="0" sx="100000" sy="100000" flip="none" algn="tl"/>
    </a:blipFill>
    <a:ln w="381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25-Yr Post-Development Detention Storage Volume
 @ 10-Yr Pre-Development Release Rate</a:t>
            </a:r>
          </a:p>
        </c:rich>
      </c:tx>
      <c:layout>
        <c:manualLayout>
          <c:xMode val="edge"/>
          <c:yMode val="edge"/>
          <c:x val="0.15120320011544949"/>
          <c:y val="3.5398230088495575E-2"/>
        </c:manualLayout>
      </c:layout>
      <c:overlay val="0"/>
      <c:spPr>
        <a:noFill/>
        <a:ln w="25400">
          <a:noFill/>
        </a:ln>
      </c:spPr>
    </c:title>
    <c:autoTitleDeleted val="0"/>
    <c:plotArea>
      <c:layout>
        <c:manualLayout>
          <c:layoutTarget val="inner"/>
          <c:xMode val="edge"/>
          <c:yMode val="edge"/>
          <c:x val="0.12714805967532161"/>
          <c:y val="0.21238972468778852"/>
          <c:w val="0.79725269850471914"/>
          <c:h val="0.60398327958089848"/>
        </c:manualLayout>
      </c:layout>
      <c:scatterChart>
        <c:scatterStyle val="smoothMarker"/>
        <c:varyColors val="0"/>
        <c:ser>
          <c:idx val="0"/>
          <c:order val="0"/>
          <c:tx>
            <c:v>10 Year Det.</c:v>
          </c:tx>
          <c:spPr>
            <a:ln w="25400">
              <a:solidFill>
                <a:srgbClr val="0000FF"/>
              </a:solidFill>
              <a:prstDash val="solid"/>
            </a:ln>
          </c:spPr>
          <c:marker>
            <c:symbol val="diamond"/>
            <c:size val="5"/>
            <c:spPr>
              <a:solidFill>
                <a:srgbClr val="FFFFFF"/>
              </a:solidFill>
              <a:ln>
                <a:solidFill>
                  <a:srgbClr val="0000FF"/>
                </a:solidFill>
                <a:prstDash val="solid"/>
              </a:ln>
            </c:spPr>
          </c:marker>
          <c:xVal>
            <c:numRef>
              <c:f>'[1]25 Vol @ 10 Rel'!$B$26:$B$42</c:f>
              <c:numCache>
                <c:formatCode>General</c:formatCode>
                <c:ptCount val="17"/>
                <c:pt idx="0">
                  <c:v>1440</c:v>
                </c:pt>
                <c:pt idx="1">
                  <c:v>1200</c:v>
                </c:pt>
                <c:pt idx="2">
                  <c:v>960</c:v>
                </c:pt>
                <c:pt idx="3">
                  <c:v>720</c:v>
                </c:pt>
                <c:pt idx="4">
                  <c:v>480</c:v>
                </c:pt>
                <c:pt idx="5">
                  <c:v>360</c:v>
                </c:pt>
                <c:pt idx="6">
                  <c:v>240</c:v>
                </c:pt>
                <c:pt idx="7">
                  <c:v>180</c:v>
                </c:pt>
                <c:pt idx="8">
                  <c:v>120</c:v>
                </c:pt>
                <c:pt idx="9">
                  <c:v>90</c:v>
                </c:pt>
                <c:pt idx="10">
                  <c:v>60</c:v>
                </c:pt>
                <c:pt idx="11">
                  <c:v>45</c:v>
                </c:pt>
                <c:pt idx="12">
                  <c:v>30</c:v>
                </c:pt>
                <c:pt idx="13">
                  <c:v>20</c:v>
                </c:pt>
                <c:pt idx="14">
                  <c:v>15</c:v>
                </c:pt>
                <c:pt idx="15">
                  <c:v>10</c:v>
                </c:pt>
                <c:pt idx="16">
                  <c:v>5</c:v>
                </c:pt>
              </c:numCache>
            </c:numRef>
          </c:xVal>
          <c:yVal>
            <c:numRef>
              <c:f>'[1]25 Vol @ 10 Rel'!$G$26:$G$42</c:f>
              <c:numCache>
                <c:formatCode>General</c:formatCode>
                <c:ptCount val="17"/>
                <c:pt idx="0">
                  <c:v>-2015.4492973587398</c:v>
                </c:pt>
                <c:pt idx="1">
                  <c:v>-1431.3174167926354</c:v>
                </c:pt>
                <c:pt idx="2">
                  <c:v>-880.71403872956216</c:v>
                </c:pt>
                <c:pt idx="3">
                  <c:v>-376.38178438387649</c:v>
                </c:pt>
                <c:pt idx="4">
                  <c:v>57.423515977884314</c:v>
                </c:pt>
                <c:pt idx="5">
                  <c:v>232.33905516643662</c:v>
                </c:pt>
                <c:pt idx="6">
                  <c:v>360.27743198648528</c:v>
                </c:pt>
                <c:pt idx="7">
                  <c:v>396.27950684556004</c:v>
                </c:pt>
                <c:pt idx="8">
                  <c:v>400.9906544841017</c:v>
                </c:pt>
                <c:pt idx="9">
                  <c:v>384.71766773118583</c:v>
                </c:pt>
                <c:pt idx="10">
                  <c:v>347.60216778770888</c:v>
                </c:pt>
                <c:pt idx="11">
                  <c:v>316.63615593512094</c:v>
                </c:pt>
                <c:pt idx="12">
                  <c:v>271.78719478425671</c:v>
                </c:pt>
                <c:pt idx="13">
                  <c:v>229.04739096004266</c:v>
                </c:pt>
                <c:pt idx="14">
                  <c:v>201.16097647397498</c:v>
                </c:pt>
                <c:pt idx="15">
                  <c:v>165.98358001681436</c:v>
                </c:pt>
                <c:pt idx="16">
                  <c:v>117.26860496769859</c:v>
                </c:pt>
              </c:numCache>
            </c:numRef>
          </c:yVal>
          <c:smooth val="1"/>
          <c:extLst>
            <c:ext xmlns:c16="http://schemas.microsoft.com/office/drawing/2014/chart" uri="{C3380CC4-5D6E-409C-BE32-E72D297353CC}">
              <c16:uniqueId val="{00000000-CA21-48F1-957C-C0A790A01141}"/>
            </c:ext>
          </c:extLst>
        </c:ser>
        <c:dLbls>
          <c:showLegendKey val="0"/>
          <c:showVal val="0"/>
          <c:showCatName val="0"/>
          <c:showSerName val="0"/>
          <c:showPercent val="0"/>
          <c:showBubbleSize val="0"/>
        </c:dLbls>
        <c:axId val="1221049375"/>
        <c:axId val="1"/>
      </c:scatterChart>
      <c:valAx>
        <c:axId val="1221049375"/>
        <c:scaling>
          <c:logBase val="10"/>
          <c:orientation val="minMax"/>
          <c:max val="10000"/>
          <c:min val="1"/>
        </c:scaling>
        <c:delete val="0"/>
        <c:axPos val="b"/>
        <c:majorGridlines>
          <c:spPr>
            <a:ln w="12700">
              <a:solidFill>
                <a:srgbClr val="993366"/>
              </a:solidFill>
              <a:prstDash val="solid"/>
            </a:ln>
          </c:spPr>
        </c:majorGridlines>
        <c:minorGridlines>
          <c:spPr>
            <a:ln w="12700">
              <a:solidFill>
                <a:srgbClr val="993366"/>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Duration (Min)</a:t>
                </a:r>
              </a:p>
            </c:rich>
          </c:tx>
          <c:layout>
            <c:manualLayout>
              <c:xMode val="edge"/>
              <c:yMode val="edge"/>
              <c:x val="0.43642701878759999"/>
              <c:y val="0.88495720391145805"/>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crossBetween val="midCat"/>
        <c:majorUnit val="10"/>
        <c:minorUnit val="10"/>
      </c:valAx>
      <c:valAx>
        <c:axId val="1"/>
        <c:scaling>
          <c:orientation val="minMax"/>
          <c:min val="0"/>
        </c:scaling>
        <c:delete val="0"/>
        <c:axPos val="l"/>
        <c:majorGridlines>
          <c:spPr>
            <a:ln w="12700">
              <a:solidFill>
                <a:srgbClr val="993366"/>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Storage Volume (CF)</a:t>
                </a:r>
              </a:p>
            </c:rich>
          </c:tx>
          <c:layout>
            <c:manualLayout>
              <c:xMode val="edge"/>
              <c:yMode val="edge"/>
              <c:x val="2.9209621993127148E-2"/>
              <c:y val="0.34955810280352129"/>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049375"/>
        <c:crossesAt val="1"/>
        <c:crossBetween val="midCat"/>
      </c:valAx>
      <c:spPr>
        <a:blipFill dpi="0" rotWithShape="0">
          <a:blip xmlns:r="http://schemas.openxmlformats.org/officeDocument/2006/relationships" r:embed="rId1"/>
          <a:srcRect/>
          <a:tile tx="0" ty="0" sx="100000" sy="100000" flip="none" algn="tl"/>
        </a:blipFill>
        <a:ln w="25400">
          <a:solidFill>
            <a:srgbClr val="808080"/>
          </a:solidFill>
          <a:prstDash val="solid"/>
        </a:ln>
      </c:spPr>
    </c:plotArea>
    <c:plotVisOnly val="1"/>
    <c:dispBlanksAs val="gap"/>
    <c:showDLblsOverMax val="0"/>
  </c:chart>
  <c:spPr>
    <a:blipFill dpi="0" rotWithShape="0">
      <a:blip xmlns:r="http://schemas.openxmlformats.org/officeDocument/2006/relationships" r:embed="rId2"/>
      <a:srcRect/>
      <a:tile tx="0" ty="0" sx="100000" sy="100000" flip="none" algn="tl"/>
    </a:blipFill>
    <a:ln w="381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25-Yr Post-Development Detention Storage Volume
 @ 5-Yr Pre-Development Release Rate</a:t>
            </a:r>
          </a:p>
        </c:rich>
      </c:tx>
      <c:layout>
        <c:manualLayout>
          <c:xMode val="edge"/>
          <c:yMode val="edge"/>
          <c:x val="0.15120320011544949"/>
          <c:y val="3.5398230088495575E-2"/>
        </c:manualLayout>
      </c:layout>
      <c:overlay val="0"/>
      <c:spPr>
        <a:noFill/>
        <a:ln w="25400">
          <a:noFill/>
        </a:ln>
      </c:spPr>
    </c:title>
    <c:autoTitleDeleted val="0"/>
    <c:plotArea>
      <c:layout>
        <c:manualLayout>
          <c:layoutTarget val="inner"/>
          <c:xMode val="edge"/>
          <c:yMode val="edge"/>
          <c:x val="0.12886627669796108"/>
          <c:y val="0.22787647544627307"/>
          <c:w val="0.7938162644594402"/>
          <c:h val="0.58407174289141839"/>
        </c:manualLayout>
      </c:layout>
      <c:scatterChart>
        <c:scatterStyle val="smoothMarker"/>
        <c:varyColors val="0"/>
        <c:ser>
          <c:idx val="0"/>
          <c:order val="0"/>
          <c:tx>
            <c:v>10 Year Det.</c:v>
          </c:tx>
          <c:spPr>
            <a:ln w="25400">
              <a:solidFill>
                <a:srgbClr val="0000FF"/>
              </a:solidFill>
              <a:prstDash val="solid"/>
            </a:ln>
          </c:spPr>
          <c:marker>
            <c:symbol val="diamond"/>
            <c:size val="5"/>
            <c:spPr>
              <a:solidFill>
                <a:srgbClr val="FFFFFF"/>
              </a:solidFill>
              <a:ln>
                <a:solidFill>
                  <a:srgbClr val="0000FF"/>
                </a:solidFill>
                <a:prstDash val="solid"/>
              </a:ln>
            </c:spPr>
          </c:marker>
          <c:xVal>
            <c:numRef>
              <c:f>'[1]25 Vol @ 5 Rel'!$B$26:$B$42</c:f>
              <c:numCache>
                <c:formatCode>General</c:formatCode>
                <c:ptCount val="17"/>
                <c:pt idx="0">
                  <c:v>1440</c:v>
                </c:pt>
                <c:pt idx="1">
                  <c:v>1200</c:v>
                </c:pt>
                <c:pt idx="2">
                  <c:v>960</c:v>
                </c:pt>
                <c:pt idx="3">
                  <c:v>720</c:v>
                </c:pt>
                <c:pt idx="4">
                  <c:v>480</c:v>
                </c:pt>
                <c:pt idx="5">
                  <c:v>360</c:v>
                </c:pt>
                <c:pt idx="6">
                  <c:v>240</c:v>
                </c:pt>
                <c:pt idx="7">
                  <c:v>180</c:v>
                </c:pt>
                <c:pt idx="8">
                  <c:v>120</c:v>
                </c:pt>
                <c:pt idx="9">
                  <c:v>90</c:v>
                </c:pt>
                <c:pt idx="10">
                  <c:v>60</c:v>
                </c:pt>
                <c:pt idx="11">
                  <c:v>45</c:v>
                </c:pt>
                <c:pt idx="12">
                  <c:v>30</c:v>
                </c:pt>
                <c:pt idx="13">
                  <c:v>20</c:v>
                </c:pt>
                <c:pt idx="14">
                  <c:v>15</c:v>
                </c:pt>
                <c:pt idx="15">
                  <c:v>10</c:v>
                </c:pt>
                <c:pt idx="16">
                  <c:v>5</c:v>
                </c:pt>
              </c:numCache>
            </c:numRef>
          </c:xVal>
          <c:yVal>
            <c:numRef>
              <c:f>'[1]25 Vol @ 5 Rel'!$G$26:$G$42</c:f>
              <c:numCache>
                <c:formatCode>General</c:formatCode>
                <c:ptCount val="17"/>
                <c:pt idx="0">
                  <c:v>-1142.9438572306553</c:v>
                </c:pt>
                <c:pt idx="1">
                  <c:v>-704.22955001923174</c:v>
                </c:pt>
                <c:pt idx="2">
                  <c:v>-299.04374531083909</c:v>
                </c:pt>
                <c:pt idx="3">
                  <c:v>59.870935680165758</c:v>
                </c:pt>
                <c:pt idx="4">
                  <c:v>348.25866268724582</c:v>
                </c:pt>
                <c:pt idx="5">
                  <c:v>450.46541519845778</c:v>
                </c:pt>
                <c:pt idx="6">
                  <c:v>505.69500534116605</c:v>
                </c:pt>
                <c:pt idx="7">
                  <c:v>505.34268686157066</c:v>
                </c:pt>
                <c:pt idx="8">
                  <c:v>473.69944116144211</c:v>
                </c:pt>
                <c:pt idx="9">
                  <c:v>439.24925773919114</c:v>
                </c:pt>
                <c:pt idx="10">
                  <c:v>383.95656112637909</c:v>
                </c:pt>
                <c:pt idx="11">
                  <c:v>343.90195093912359</c:v>
                </c:pt>
                <c:pt idx="12">
                  <c:v>289.96439145359176</c:v>
                </c:pt>
                <c:pt idx="13">
                  <c:v>241.16552207293273</c:v>
                </c:pt>
                <c:pt idx="14">
                  <c:v>210.24957480864256</c:v>
                </c:pt>
                <c:pt idx="15">
                  <c:v>172.04264557325939</c:v>
                </c:pt>
                <c:pt idx="16">
                  <c:v>120.29813774592112</c:v>
                </c:pt>
              </c:numCache>
            </c:numRef>
          </c:yVal>
          <c:smooth val="1"/>
          <c:extLst>
            <c:ext xmlns:c16="http://schemas.microsoft.com/office/drawing/2014/chart" uri="{C3380CC4-5D6E-409C-BE32-E72D297353CC}">
              <c16:uniqueId val="{00000000-2512-4E32-95F6-F7885950F55D}"/>
            </c:ext>
          </c:extLst>
        </c:ser>
        <c:dLbls>
          <c:showLegendKey val="0"/>
          <c:showVal val="0"/>
          <c:showCatName val="0"/>
          <c:showSerName val="0"/>
          <c:showPercent val="0"/>
          <c:showBubbleSize val="0"/>
        </c:dLbls>
        <c:axId val="1221017871"/>
        <c:axId val="1"/>
      </c:scatterChart>
      <c:valAx>
        <c:axId val="1221017871"/>
        <c:scaling>
          <c:logBase val="10"/>
          <c:orientation val="minMax"/>
          <c:max val="10000"/>
          <c:min val="1"/>
        </c:scaling>
        <c:delete val="0"/>
        <c:axPos val="b"/>
        <c:majorGridlines>
          <c:spPr>
            <a:ln w="12700">
              <a:solidFill>
                <a:srgbClr val="993366"/>
              </a:solidFill>
              <a:prstDash val="solid"/>
            </a:ln>
          </c:spPr>
        </c:majorGridlines>
        <c:minorGridlines>
          <c:spPr>
            <a:ln w="12700">
              <a:solidFill>
                <a:srgbClr val="993366"/>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Duration (Min)</a:t>
                </a:r>
              </a:p>
            </c:rich>
          </c:tx>
          <c:layout>
            <c:manualLayout>
              <c:xMode val="edge"/>
              <c:yMode val="edge"/>
              <c:x val="0.43642701878759999"/>
              <c:y val="0.88053242515039609"/>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0"/>
        <c:crossBetween val="midCat"/>
        <c:majorUnit val="10"/>
        <c:minorUnit val="10"/>
      </c:valAx>
      <c:valAx>
        <c:axId val="1"/>
        <c:scaling>
          <c:orientation val="minMax"/>
          <c:min val="0"/>
        </c:scaling>
        <c:delete val="0"/>
        <c:axPos val="l"/>
        <c:majorGridlines>
          <c:spPr>
            <a:ln w="12700">
              <a:solidFill>
                <a:srgbClr val="993366"/>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Storage Volume (CF)</a:t>
                </a:r>
              </a:p>
            </c:rich>
          </c:tx>
          <c:layout>
            <c:manualLayout>
              <c:xMode val="edge"/>
              <c:yMode val="edge"/>
              <c:x val="3.0927835051546396E-2"/>
              <c:y val="0.3561952709451141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1017871"/>
        <c:crossesAt val="1"/>
        <c:crossBetween val="midCat"/>
      </c:valAx>
      <c:spPr>
        <a:blipFill dpi="0" rotWithShape="0">
          <a:blip xmlns:r="http://schemas.openxmlformats.org/officeDocument/2006/relationships" r:embed="rId1"/>
          <a:srcRect/>
          <a:tile tx="0" ty="0" sx="100000" sy="100000" flip="none" algn="tl"/>
        </a:blipFill>
        <a:ln w="25400">
          <a:solidFill>
            <a:srgbClr val="808080"/>
          </a:solidFill>
          <a:prstDash val="solid"/>
        </a:ln>
      </c:spPr>
    </c:plotArea>
    <c:plotVisOnly val="1"/>
    <c:dispBlanksAs val="gap"/>
    <c:showDLblsOverMax val="0"/>
  </c:chart>
  <c:spPr>
    <a:blipFill dpi="0" rotWithShape="0">
      <a:blip xmlns:r="http://schemas.openxmlformats.org/officeDocument/2006/relationships" r:embed="rId2"/>
      <a:srcRect/>
      <a:tile tx="0" ty="0" sx="100000" sy="100000" flip="none" algn="tl"/>
    </a:blipFill>
    <a:ln w="38100">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0</xdr:colOff>
      <xdr:row>22</xdr:row>
      <xdr:rowOff>180975</xdr:rowOff>
    </xdr:to>
    <xdr:graphicFrame macro="">
      <xdr:nvGraphicFramePr>
        <xdr:cNvPr id="2" name="Chart 1">
          <a:extLst>
            <a:ext uri="{FF2B5EF4-FFF2-40B4-BE49-F238E27FC236}">
              <a16:creationId xmlns:a16="http://schemas.microsoft.com/office/drawing/2014/main" id="{5F56098D-FD0B-4538-AFD3-3389608CEBC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0</xdr:colOff>
      <xdr:row>22</xdr:row>
      <xdr:rowOff>180975</xdr:rowOff>
    </xdr:to>
    <xdr:graphicFrame macro="">
      <xdr:nvGraphicFramePr>
        <xdr:cNvPr id="2" name="Chart 1">
          <a:extLst>
            <a:ext uri="{FF2B5EF4-FFF2-40B4-BE49-F238E27FC236}">
              <a16:creationId xmlns:a16="http://schemas.microsoft.com/office/drawing/2014/main" id="{343F8EA4-40B9-4BAE-8B2C-C2D2F30549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0</xdr:colOff>
      <xdr:row>22</xdr:row>
      <xdr:rowOff>180975</xdr:rowOff>
    </xdr:to>
    <xdr:graphicFrame macro="">
      <xdr:nvGraphicFramePr>
        <xdr:cNvPr id="2" name="Chart 1">
          <a:extLst>
            <a:ext uri="{FF2B5EF4-FFF2-40B4-BE49-F238E27FC236}">
              <a16:creationId xmlns:a16="http://schemas.microsoft.com/office/drawing/2014/main" id="{98DDBBE0-E696-42A8-AB1F-BC399A8F352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0</xdr:colOff>
      <xdr:row>22</xdr:row>
      <xdr:rowOff>180975</xdr:rowOff>
    </xdr:to>
    <xdr:graphicFrame macro="">
      <xdr:nvGraphicFramePr>
        <xdr:cNvPr id="2" name="Chart 1">
          <a:extLst>
            <a:ext uri="{FF2B5EF4-FFF2-40B4-BE49-F238E27FC236}">
              <a16:creationId xmlns:a16="http://schemas.microsoft.com/office/drawing/2014/main" id="{9D2FC577-3E11-4D2E-BE09-B69F2B5797C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w204\AppData\Local\Microsoft\Windows\INetCache\Content.Outlook\GKZOFQL8\FigureSWM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Vol @ 10 Rel "/>
      <sheetName val="10 Vol @ 5 Rel"/>
      <sheetName val="25 Vol @ 10 Rel"/>
      <sheetName val="25 Vol @ 5 Rel"/>
    </sheetNames>
    <sheetDataSet>
      <sheetData sheetId="0"/>
      <sheetData sheetId="1">
        <row r="26">
          <cell r="B26">
            <v>1440</v>
          </cell>
          <cell r="G26">
            <v>-1776.4861300354039</v>
          </cell>
        </row>
        <row r="27">
          <cell r="B27">
            <v>1200</v>
          </cell>
          <cell r="G27">
            <v>-1273.552054746463</v>
          </cell>
        </row>
        <row r="28">
          <cell r="B28">
            <v>960</v>
          </cell>
          <cell r="G28">
            <v>-798.55839821004849</v>
          </cell>
        </row>
        <row r="29">
          <cell r="B29">
            <v>720</v>
          </cell>
          <cell r="G29">
            <v>-362.12401143812383</v>
          </cell>
        </row>
        <row r="30">
          <cell r="B30">
            <v>480</v>
          </cell>
          <cell r="G30">
            <v>15.537913680529702</v>
          </cell>
        </row>
        <row r="31">
          <cell r="B31">
            <v>360</v>
          </cell>
          <cell r="G31">
            <v>169.37961707958365</v>
          </cell>
        </row>
        <row r="32">
          <cell r="B32">
            <v>240</v>
          </cell>
          <cell r="G32">
            <v>284.07368517155129</v>
          </cell>
        </row>
        <row r="33">
          <cell r="B33">
            <v>180</v>
          </cell>
          <cell r="G33">
            <v>318.11479125840992</v>
          </cell>
        </row>
        <row r="34">
          <cell r="B34">
            <v>120</v>
          </cell>
          <cell r="G34">
            <v>326.08012466149148</v>
          </cell>
        </row>
        <row r="35">
          <cell r="B35">
            <v>90</v>
          </cell>
          <cell r="G35">
            <v>314.53899088620994</v>
          </cell>
        </row>
        <row r="36">
          <cell r="B36">
            <v>60</v>
          </cell>
          <cell r="G36">
            <v>285.62909611879411</v>
          </cell>
        </row>
        <row r="37">
          <cell r="B37">
            <v>45</v>
          </cell>
          <cell r="G37">
            <v>260.83393050104502</v>
          </cell>
        </row>
        <row r="38">
          <cell r="B38">
            <v>30</v>
          </cell>
          <cell r="G38">
            <v>224.46964046806568</v>
          </cell>
        </row>
        <row r="39">
          <cell r="B39">
            <v>20</v>
          </cell>
          <cell r="G39">
            <v>189.52636678749218</v>
          </cell>
        </row>
        <row r="40">
          <cell r="B40">
            <v>15</v>
          </cell>
          <cell r="G40">
            <v>166.6243028022383</v>
          </cell>
        </row>
        <row r="41">
          <cell r="B41">
            <v>10</v>
          </cell>
          <cell r="G41">
            <v>137.64642050774026</v>
          </cell>
        </row>
        <row r="42">
          <cell r="B42">
            <v>5</v>
          </cell>
          <cell r="G42">
            <v>97.387222719946337</v>
          </cell>
        </row>
      </sheetData>
      <sheetData sheetId="2">
        <row r="26">
          <cell r="B26">
            <v>1440</v>
          </cell>
          <cell r="G26">
            <v>-2015.4492973587398</v>
          </cell>
        </row>
        <row r="27">
          <cell r="B27">
            <v>1200</v>
          </cell>
          <cell r="G27">
            <v>-1431.3174167926354</v>
          </cell>
        </row>
        <row r="28">
          <cell r="B28">
            <v>960</v>
          </cell>
          <cell r="G28">
            <v>-880.71403872956216</v>
          </cell>
        </row>
        <row r="29">
          <cell r="B29">
            <v>720</v>
          </cell>
          <cell r="G29">
            <v>-376.38178438387649</v>
          </cell>
        </row>
        <row r="30">
          <cell r="B30">
            <v>480</v>
          </cell>
          <cell r="G30">
            <v>57.423515977884314</v>
          </cell>
        </row>
        <row r="31">
          <cell r="B31">
            <v>360</v>
          </cell>
          <cell r="G31">
            <v>232.33905516643662</v>
          </cell>
        </row>
        <row r="32">
          <cell r="B32">
            <v>240</v>
          </cell>
          <cell r="G32">
            <v>360.27743198648528</v>
          </cell>
        </row>
        <row r="33">
          <cell r="B33">
            <v>180</v>
          </cell>
          <cell r="G33">
            <v>396.27950684556004</v>
          </cell>
        </row>
        <row r="34">
          <cell r="B34">
            <v>120</v>
          </cell>
          <cell r="G34">
            <v>400.9906544841017</v>
          </cell>
        </row>
        <row r="35">
          <cell r="B35">
            <v>90</v>
          </cell>
          <cell r="G35">
            <v>384.71766773118583</v>
          </cell>
        </row>
        <row r="36">
          <cell r="B36">
            <v>60</v>
          </cell>
          <cell r="G36">
            <v>347.60216778770888</v>
          </cell>
        </row>
        <row r="37">
          <cell r="B37">
            <v>45</v>
          </cell>
          <cell r="G37">
            <v>316.63615593512094</v>
          </cell>
        </row>
        <row r="38">
          <cell r="B38">
            <v>30</v>
          </cell>
          <cell r="G38">
            <v>271.78719478425671</v>
          </cell>
        </row>
        <row r="39">
          <cell r="B39">
            <v>20</v>
          </cell>
          <cell r="G39">
            <v>229.04739096004266</v>
          </cell>
        </row>
        <row r="40">
          <cell r="B40">
            <v>15</v>
          </cell>
          <cell r="G40">
            <v>201.16097647397498</v>
          </cell>
        </row>
        <row r="41">
          <cell r="B41">
            <v>10</v>
          </cell>
          <cell r="G41">
            <v>165.98358001681436</v>
          </cell>
        </row>
        <row r="42">
          <cell r="B42">
            <v>5</v>
          </cell>
          <cell r="G42">
            <v>117.26860496769859</v>
          </cell>
        </row>
      </sheetData>
      <sheetData sheetId="3">
        <row r="26">
          <cell r="B26">
            <v>1440</v>
          </cell>
          <cell r="G26">
            <v>-1142.9438572306553</v>
          </cell>
        </row>
        <row r="27">
          <cell r="B27">
            <v>1200</v>
          </cell>
          <cell r="G27">
            <v>-704.22955001923174</v>
          </cell>
        </row>
        <row r="28">
          <cell r="B28">
            <v>960</v>
          </cell>
          <cell r="G28">
            <v>-299.04374531083909</v>
          </cell>
        </row>
        <row r="29">
          <cell r="B29">
            <v>720</v>
          </cell>
          <cell r="G29">
            <v>59.870935680165758</v>
          </cell>
        </row>
        <row r="30">
          <cell r="B30">
            <v>480</v>
          </cell>
          <cell r="G30">
            <v>348.25866268724582</v>
          </cell>
        </row>
        <row r="31">
          <cell r="B31">
            <v>360</v>
          </cell>
          <cell r="G31">
            <v>450.46541519845778</v>
          </cell>
        </row>
        <row r="32">
          <cell r="B32">
            <v>240</v>
          </cell>
          <cell r="G32">
            <v>505.69500534116605</v>
          </cell>
        </row>
        <row r="33">
          <cell r="B33">
            <v>180</v>
          </cell>
          <cell r="G33">
            <v>505.34268686157066</v>
          </cell>
        </row>
        <row r="34">
          <cell r="B34">
            <v>120</v>
          </cell>
          <cell r="G34">
            <v>473.69944116144211</v>
          </cell>
        </row>
        <row r="35">
          <cell r="B35">
            <v>90</v>
          </cell>
          <cell r="G35">
            <v>439.24925773919114</v>
          </cell>
        </row>
        <row r="36">
          <cell r="B36">
            <v>60</v>
          </cell>
          <cell r="G36">
            <v>383.95656112637909</v>
          </cell>
        </row>
        <row r="37">
          <cell r="B37">
            <v>45</v>
          </cell>
          <cell r="G37">
            <v>343.90195093912359</v>
          </cell>
        </row>
        <row r="38">
          <cell r="B38">
            <v>30</v>
          </cell>
          <cell r="G38">
            <v>289.96439145359176</v>
          </cell>
        </row>
        <row r="39">
          <cell r="B39">
            <v>20</v>
          </cell>
          <cell r="G39">
            <v>241.16552207293273</v>
          </cell>
        </row>
        <row r="40">
          <cell r="B40">
            <v>15</v>
          </cell>
          <cell r="G40">
            <v>210.24957480864256</v>
          </cell>
        </row>
        <row r="41">
          <cell r="B41">
            <v>10</v>
          </cell>
          <cell r="G41">
            <v>172.04264557325939</v>
          </cell>
        </row>
        <row r="42">
          <cell r="B42">
            <v>5</v>
          </cell>
          <cell r="G42">
            <v>120.29813774592112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pw.co.santa-cruz.ca.us/drainag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dpw.co.santa-cruz.ca.us/drainage.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dpw.co.santa-cruz.ca.us/drainage.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dpw.co.santa-cruz.ca.us/drainag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61E0-4711-4D02-8594-F336B9F6EA95}">
  <dimension ref="B2:O100"/>
  <sheetViews>
    <sheetView tabSelected="1" zoomScale="90" zoomScaleNormal="90" workbookViewId="0">
      <selection activeCell="D2" sqref="D2:J2"/>
    </sheetView>
  </sheetViews>
  <sheetFormatPr defaultRowHeight="14.4" x14ac:dyDescent="0.3"/>
  <cols>
    <col min="1" max="1" width="1.6640625" customWidth="1"/>
    <col min="2" max="7" width="11.6640625" customWidth="1"/>
    <col min="8" max="8" width="1.6640625" customWidth="1"/>
    <col min="9" max="10" width="10.6640625" customWidth="1"/>
    <col min="11" max="11" width="1.6640625" customWidth="1"/>
    <col min="12" max="12" width="12.6640625" customWidth="1"/>
    <col min="13" max="13" width="6.6640625" customWidth="1"/>
    <col min="14" max="14" width="10.6640625" customWidth="1"/>
    <col min="15" max="15" width="11.6640625" customWidth="1"/>
    <col min="16" max="16" width="1.6640625" customWidth="1"/>
    <col min="257" max="257" width="1.6640625" customWidth="1"/>
    <col min="258" max="263" width="11.6640625" customWidth="1"/>
    <col min="264" max="264" width="1.6640625" customWidth="1"/>
    <col min="265" max="266" width="10.6640625" customWidth="1"/>
    <col min="267" max="267" width="1.6640625" customWidth="1"/>
    <col min="268" max="268" width="12.6640625" customWidth="1"/>
    <col min="269" max="269" width="6.6640625" customWidth="1"/>
    <col min="270" max="270" width="10.6640625" customWidth="1"/>
    <col min="271" max="271" width="11.6640625" customWidth="1"/>
    <col min="272" max="272" width="1.6640625" customWidth="1"/>
    <col min="513" max="513" width="1.6640625" customWidth="1"/>
    <col min="514" max="519" width="11.6640625" customWidth="1"/>
    <col min="520" max="520" width="1.6640625" customWidth="1"/>
    <col min="521" max="522" width="10.6640625" customWidth="1"/>
    <col min="523" max="523" width="1.6640625" customWidth="1"/>
    <col min="524" max="524" width="12.6640625" customWidth="1"/>
    <col min="525" max="525" width="6.6640625" customWidth="1"/>
    <col min="526" max="526" width="10.6640625" customWidth="1"/>
    <col min="527" max="527" width="11.6640625" customWidth="1"/>
    <col min="528" max="528" width="1.6640625" customWidth="1"/>
    <col min="769" max="769" width="1.6640625" customWidth="1"/>
    <col min="770" max="775" width="11.6640625" customWidth="1"/>
    <col min="776" max="776" width="1.6640625" customWidth="1"/>
    <col min="777" max="778" width="10.6640625" customWidth="1"/>
    <col min="779" max="779" width="1.6640625" customWidth="1"/>
    <col min="780" max="780" width="12.6640625" customWidth="1"/>
    <col min="781" max="781" width="6.6640625" customWidth="1"/>
    <col min="782" max="782" width="10.6640625" customWidth="1"/>
    <col min="783" max="783" width="11.6640625" customWidth="1"/>
    <col min="784" max="784" width="1.6640625" customWidth="1"/>
    <col min="1025" max="1025" width="1.6640625" customWidth="1"/>
    <col min="1026" max="1031" width="11.6640625" customWidth="1"/>
    <col min="1032" max="1032" width="1.6640625" customWidth="1"/>
    <col min="1033" max="1034" width="10.6640625" customWidth="1"/>
    <col min="1035" max="1035" width="1.6640625" customWidth="1"/>
    <col min="1036" max="1036" width="12.6640625" customWidth="1"/>
    <col min="1037" max="1037" width="6.6640625" customWidth="1"/>
    <col min="1038" max="1038" width="10.6640625" customWidth="1"/>
    <col min="1039" max="1039" width="11.6640625" customWidth="1"/>
    <col min="1040" max="1040" width="1.6640625" customWidth="1"/>
    <col min="1281" max="1281" width="1.6640625" customWidth="1"/>
    <col min="1282" max="1287" width="11.6640625" customWidth="1"/>
    <col min="1288" max="1288" width="1.6640625" customWidth="1"/>
    <col min="1289" max="1290" width="10.6640625" customWidth="1"/>
    <col min="1291" max="1291" width="1.6640625" customWidth="1"/>
    <col min="1292" max="1292" width="12.6640625" customWidth="1"/>
    <col min="1293" max="1293" width="6.6640625" customWidth="1"/>
    <col min="1294" max="1294" width="10.6640625" customWidth="1"/>
    <col min="1295" max="1295" width="11.6640625" customWidth="1"/>
    <col min="1296" max="1296" width="1.6640625" customWidth="1"/>
    <col min="1537" max="1537" width="1.6640625" customWidth="1"/>
    <col min="1538" max="1543" width="11.6640625" customWidth="1"/>
    <col min="1544" max="1544" width="1.6640625" customWidth="1"/>
    <col min="1545" max="1546" width="10.6640625" customWidth="1"/>
    <col min="1547" max="1547" width="1.6640625" customWidth="1"/>
    <col min="1548" max="1548" width="12.6640625" customWidth="1"/>
    <col min="1549" max="1549" width="6.6640625" customWidth="1"/>
    <col min="1550" max="1550" width="10.6640625" customWidth="1"/>
    <col min="1551" max="1551" width="11.6640625" customWidth="1"/>
    <col min="1552" max="1552" width="1.6640625" customWidth="1"/>
    <col min="1793" max="1793" width="1.6640625" customWidth="1"/>
    <col min="1794" max="1799" width="11.6640625" customWidth="1"/>
    <col min="1800" max="1800" width="1.6640625" customWidth="1"/>
    <col min="1801" max="1802" width="10.6640625" customWidth="1"/>
    <col min="1803" max="1803" width="1.6640625" customWidth="1"/>
    <col min="1804" max="1804" width="12.6640625" customWidth="1"/>
    <col min="1805" max="1805" width="6.6640625" customWidth="1"/>
    <col min="1806" max="1806" width="10.6640625" customWidth="1"/>
    <col min="1807" max="1807" width="11.6640625" customWidth="1"/>
    <col min="1808" max="1808" width="1.6640625" customWidth="1"/>
    <col min="2049" max="2049" width="1.6640625" customWidth="1"/>
    <col min="2050" max="2055" width="11.6640625" customWidth="1"/>
    <col min="2056" max="2056" width="1.6640625" customWidth="1"/>
    <col min="2057" max="2058" width="10.6640625" customWidth="1"/>
    <col min="2059" max="2059" width="1.6640625" customWidth="1"/>
    <col min="2060" max="2060" width="12.6640625" customWidth="1"/>
    <col min="2061" max="2061" width="6.6640625" customWidth="1"/>
    <col min="2062" max="2062" width="10.6640625" customWidth="1"/>
    <col min="2063" max="2063" width="11.6640625" customWidth="1"/>
    <col min="2064" max="2064" width="1.6640625" customWidth="1"/>
    <col min="2305" max="2305" width="1.6640625" customWidth="1"/>
    <col min="2306" max="2311" width="11.6640625" customWidth="1"/>
    <col min="2312" max="2312" width="1.6640625" customWidth="1"/>
    <col min="2313" max="2314" width="10.6640625" customWidth="1"/>
    <col min="2315" max="2315" width="1.6640625" customWidth="1"/>
    <col min="2316" max="2316" width="12.6640625" customWidth="1"/>
    <col min="2317" max="2317" width="6.6640625" customWidth="1"/>
    <col min="2318" max="2318" width="10.6640625" customWidth="1"/>
    <col min="2319" max="2319" width="11.6640625" customWidth="1"/>
    <col min="2320" max="2320" width="1.6640625" customWidth="1"/>
    <col min="2561" max="2561" width="1.6640625" customWidth="1"/>
    <col min="2562" max="2567" width="11.6640625" customWidth="1"/>
    <col min="2568" max="2568" width="1.6640625" customWidth="1"/>
    <col min="2569" max="2570" width="10.6640625" customWidth="1"/>
    <col min="2571" max="2571" width="1.6640625" customWidth="1"/>
    <col min="2572" max="2572" width="12.6640625" customWidth="1"/>
    <col min="2573" max="2573" width="6.6640625" customWidth="1"/>
    <col min="2574" max="2574" width="10.6640625" customWidth="1"/>
    <col min="2575" max="2575" width="11.6640625" customWidth="1"/>
    <col min="2576" max="2576" width="1.6640625" customWidth="1"/>
    <col min="2817" max="2817" width="1.6640625" customWidth="1"/>
    <col min="2818" max="2823" width="11.6640625" customWidth="1"/>
    <col min="2824" max="2824" width="1.6640625" customWidth="1"/>
    <col min="2825" max="2826" width="10.6640625" customWidth="1"/>
    <col min="2827" max="2827" width="1.6640625" customWidth="1"/>
    <col min="2828" max="2828" width="12.6640625" customWidth="1"/>
    <col min="2829" max="2829" width="6.6640625" customWidth="1"/>
    <col min="2830" max="2830" width="10.6640625" customWidth="1"/>
    <col min="2831" max="2831" width="11.6640625" customWidth="1"/>
    <col min="2832" max="2832" width="1.6640625" customWidth="1"/>
    <col min="3073" max="3073" width="1.6640625" customWidth="1"/>
    <col min="3074" max="3079" width="11.6640625" customWidth="1"/>
    <col min="3080" max="3080" width="1.6640625" customWidth="1"/>
    <col min="3081" max="3082" width="10.6640625" customWidth="1"/>
    <col min="3083" max="3083" width="1.6640625" customWidth="1"/>
    <col min="3084" max="3084" width="12.6640625" customWidth="1"/>
    <col min="3085" max="3085" width="6.6640625" customWidth="1"/>
    <col min="3086" max="3086" width="10.6640625" customWidth="1"/>
    <col min="3087" max="3087" width="11.6640625" customWidth="1"/>
    <col min="3088" max="3088" width="1.6640625" customWidth="1"/>
    <col min="3329" max="3329" width="1.6640625" customWidth="1"/>
    <col min="3330" max="3335" width="11.6640625" customWidth="1"/>
    <col min="3336" max="3336" width="1.6640625" customWidth="1"/>
    <col min="3337" max="3338" width="10.6640625" customWidth="1"/>
    <col min="3339" max="3339" width="1.6640625" customWidth="1"/>
    <col min="3340" max="3340" width="12.6640625" customWidth="1"/>
    <col min="3341" max="3341" width="6.6640625" customWidth="1"/>
    <col min="3342" max="3342" width="10.6640625" customWidth="1"/>
    <col min="3343" max="3343" width="11.6640625" customWidth="1"/>
    <col min="3344" max="3344" width="1.6640625" customWidth="1"/>
    <col min="3585" max="3585" width="1.6640625" customWidth="1"/>
    <col min="3586" max="3591" width="11.6640625" customWidth="1"/>
    <col min="3592" max="3592" width="1.6640625" customWidth="1"/>
    <col min="3593" max="3594" width="10.6640625" customWidth="1"/>
    <col min="3595" max="3595" width="1.6640625" customWidth="1"/>
    <col min="3596" max="3596" width="12.6640625" customWidth="1"/>
    <col min="3597" max="3597" width="6.6640625" customWidth="1"/>
    <col min="3598" max="3598" width="10.6640625" customWidth="1"/>
    <col min="3599" max="3599" width="11.6640625" customWidth="1"/>
    <col min="3600" max="3600" width="1.6640625" customWidth="1"/>
    <col min="3841" max="3841" width="1.6640625" customWidth="1"/>
    <col min="3842" max="3847" width="11.6640625" customWidth="1"/>
    <col min="3848" max="3848" width="1.6640625" customWidth="1"/>
    <col min="3849" max="3850" width="10.6640625" customWidth="1"/>
    <col min="3851" max="3851" width="1.6640625" customWidth="1"/>
    <col min="3852" max="3852" width="12.6640625" customWidth="1"/>
    <col min="3853" max="3853" width="6.6640625" customWidth="1"/>
    <col min="3854" max="3854" width="10.6640625" customWidth="1"/>
    <col min="3855" max="3855" width="11.6640625" customWidth="1"/>
    <col min="3856" max="3856" width="1.6640625" customWidth="1"/>
    <col min="4097" max="4097" width="1.6640625" customWidth="1"/>
    <col min="4098" max="4103" width="11.6640625" customWidth="1"/>
    <col min="4104" max="4104" width="1.6640625" customWidth="1"/>
    <col min="4105" max="4106" width="10.6640625" customWidth="1"/>
    <col min="4107" max="4107" width="1.6640625" customWidth="1"/>
    <col min="4108" max="4108" width="12.6640625" customWidth="1"/>
    <col min="4109" max="4109" width="6.6640625" customWidth="1"/>
    <col min="4110" max="4110" width="10.6640625" customWidth="1"/>
    <col min="4111" max="4111" width="11.6640625" customWidth="1"/>
    <col min="4112" max="4112" width="1.6640625" customWidth="1"/>
    <col min="4353" max="4353" width="1.6640625" customWidth="1"/>
    <col min="4354" max="4359" width="11.6640625" customWidth="1"/>
    <col min="4360" max="4360" width="1.6640625" customWidth="1"/>
    <col min="4361" max="4362" width="10.6640625" customWidth="1"/>
    <col min="4363" max="4363" width="1.6640625" customWidth="1"/>
    <col min="4364" max="4364" width="12.6640625" customWidth="1"/>
    <col min="4365" max="4365" width="6.6640625" customWidth="1"/>
    <col min="4366" max="4366" width="10.6640625" customWidth="1"/>
    <col min="4367" max="4367" width="11.6640625" customWidth="1"/>
    <col min="4368" max="4368" width="1.6640625" customWidth="1"/>
    <col min="4609" max="4609" width="1.6640625" customWidth="1"/>
    <col min="4610" max="4615" width="11.6640625" customWidth="1"/>
    <col min="4616" max="4616" width="1.6640625" customWidth="1"/>
    <col min="4617" max="4618" width="10.6640625" customWidth="1"/>
    <col min="4619" max="4619" width="1.6640625" customWidth="1"/>
    <col min="4620" max="4620" width="12.6640625" customWidth="1"/>
    <col min="4621" max="4621" width="6.6640625" customWidth="1"/>
    <col min="4622" max="4622" width="10.6640625" customWidth="1"/>
    <col min="4623" max="4623" width="11.6640625" customWidth="1"/>
    <col min="4624" max="4624" width="1.6640625" customWidth="1"/>
    <col min="4865" max="4865" width="1.6640625" customWidth="1"/>
    <col min="4866" max="4871" width="11.6640625" customWidth="1"/>
    <col min="4872" max="4872" width="1.6640625" customWidth="1"/>
    <col min="4873" max="4874" width="10.6640625" customWidth="1"/>
    <col min="4875" max="4875" width="1.6640625" customWidth="1"/>
    <col min="4876" max="4876" width="12.6640625" customWidth="1"/>
    <col min="4877" max="4877" width="6.6640625" customWidth="1"/>
    <col min="4878" max="4878" width="10.6640625" customWidth="1"/>
    <col min="4879" max="4879" width="11.6640625" customWidth="1"/>
    <col min="4880" max="4880" width="1.6640625" customWidth="1"/>
    <col min="5121" max="5121" width="1.6640625" customWidth="1"/>
    <col min="5122" max="5127" width="11.6640625" customWidth="1"/>
    <col min="5128" max="5128" width="1.6640625" customWidth="1"/>
    <col min="5129" max="5130" width="10.6640625" customWidth="1"/>
    <col min="5131" max="5131" width="1.6640625" customWidth="1"/>
    <col min="5132" max="5132" width="12.6640625" customWidth="1"/>
    <col min="5133" max="5133" width="6.6640625" customWidth="1"/>
    <col min="5134" max="5134" width="10.6640625" customWidth="1"/>
    <col min="5135" max="5135" width="11.6640625" customWidth="1"/>
    <col min="5136" max="5136" width="1.6640625" customWidth="1"/>
    <col min="5377" max="5377" width="1.6640625" customWidth="1"/>
    <col min="5378" max="5383" width="11.6640625" customWidth="1"/>
    <col min="5384" max="5384" width="1.6640625" customWidth="1"/>
    <col min="5385" max="5386" width="10.6640625" customWidth="1"/>
    <col min="5387" max="5387" width="1.6640625" customWidth="1"/>
    <col min="5388" max="5388" width="12.6640625" customWidth="1"/>
    <col min="5389" max="5389" width="6.6640625" customWidth="1"/>
    <col min="5390" max="5390" width="10.6640625" customWidth="1"/>
    <col min="5391" max="5391" width="11.6640625" customWidth="1"/>
    <col min="5392" max="5392" width="1.6640625" customWidth="1"/>
    <col min="5633" max="5633" width="1.6640625" customWidth="1"/>
    <col min="5634" max="5639" width="11.6640625" customWidth="1"/>
    <col min="5640" max="5640" width="1.6640625" customWidth="1"/>
    <col min="5641" max="5642" width="10.6640625" customWidth="1"/>
    <col min="5643" max="5643" width="1.6640625" customWidth="1"/>
    <col min="5644" max="5644" width="12.6640625" customWidth="1"/>
    <col min="5645" max="5645" width="6.6640625" customWidth="1"/>
    <col min="5646" max="5646" width="10.6640625" customWidth="1"/>
    <col min="5647" max="5647" width="11.6640625" customWidth="1"/>
    <col min="5648" max="5648" width="1.6640625" customWidth="1"/>
    <col min="5889" max="5889" width="1.6640625" customWidth="1"/>
    <col min="5890" max="5895" width="11.6640625" customWidth="1"/>
    <col min="5896" max="5896" width="1.6640625" customWidth="1"/>
    <col min="5897" max="5898" width="10.6640625" customWidth="1"/>
    <col min="5899" max="5899" width="1.6640625" customWidth="1"/>
    <col min="5900" max="5900" width="12.6640625" customWidth="1"/>
    <col min="5901" max="5901" width="6.6640625" customWidth="1"/>
    <col min="5902" max="5902" width="10.6640625" customWidth="1"/>
    <col min="5903" max="5903" width="11.6640625" customWidth="1"/>
    <col min="5904" max="5904" width="1.6640625" customWidth="1"/>
    <col min="6145" max="6145" width="1.6640625" customWidth="1"/>
    <col min="6146" max="6151" width="11.6640625" customWidth="1"/>
    <col min="6152" max="6152" width="1.6640625" customWidth="1"/>
    <col min="6153" max="6154" width="10.6640625" customWidth="1"/>
    <col min="6155" max="6155" width="1.6640625" customWidth="1"/>
    <col min="6156" max="6156" width="12.6640625" customWidth="1"/>
    <col min="6157" max="6157" width="6.6640625" customWidth="1"/>
    <col min="6158" max="6158" width="10.6640625" customWidth="1"/>
    <col min="6159" max="6159" width="11.6640625" customWidth="1"/>
    <col min="6160" max="6160" width="1.6640625" customWidth="1"/>
    <col min="6401" max="6401" width="1.6640625" customWidth="1"/>
    <col min="6402" max="6407" width="11.6640625" customWidth="1"/>
    <col min="6408" max="6408" width="1.6640625" customWidth="1"/>
    <col min="6409" max="6410" width="10.6640625" customWidth="1"/>
    <col min="6411" max="6411" width="1.6640625" customWidth="1"/>
    <col min="6412" max="6412" width="12.6640625" customWidth="1"/>
    <col min="6413" max="6413" width="6.6640625" customWidth="1"/>
    <col min="6414" max="6414" width="10.6640625" customWidth="1"/>
    <col min="6415" max="6415" width="11.6640625" customWidth="1"/>
    <col min="6416" max="6416" width="1.6640625" customWidth="1"/>
    <col min="6657" max="6657" width="1.6640625" customWidth="1"/>
    <col min="6658" max="6663" width="11.6640625" customWidth="1"/>
    <col min="6664" max="6664" width="1.6640625" customWidth="1"/>
    <col min="6665" max="6666" width="10.6640625" customWidth="1"/>
    <col min="6667" max="6667" width="1.6640625" customWidth="1"/>
    <col min="6668" max="6668" width="12.6640625" customWidth="1"/>
    <col min="6669" max="6669" width="6.6640625" customWidth="1"/>
    <col min="6670" max="6670" width="10.6640625" customWidth="1"/>
    <col min="6671" max="6671" width="11.6640625" customWidth="1"/>
    <col min="6672" max="6672" width="1.6640625" customWidth="1"/>
    <col min="6913" max="6913" width="1.6640625" customWidth="1"/>
    <col min="6914" max="6919" width="11.6640625" customWidth="1"/>
    <col min="6920" max="6920" width="1.6640625" customWidth="1"/>
    <col min="6921" max="6922" width="10.6640625" customWidth="1"/>
    <col min="6923" max="6923" width="1.6640625" customWidth="1"/>
    <col min="6924" max="6924" width="12.6640625" customWidth="1"/>
    <col min="6925" max="6925" width="6.6640625" customWidth="1"/>
    <col min="6926" max="6926" width="10.6640625" customWidth="1"/>
    <col min="6927" max="6927" width="11.6640625" customWidth="1"/>
    <col min="6928" max="6928" width="1.6640625" customWidth="1"/>
    <col min="7169" max="7169" width="1.6640625" customWidth="1"/>
    <col min="7170" max="7175" width="11.6640625" customWidth="1"/>
    <col min="7176" max="7176" width="1.6640625" customWidth="1"/>
    <col min="7177" max="7178" width="10.6640625" customWidth="1"/>
    <col min="7179" max="7179" width="1.6640625" customWidth="1"/>
    <col min="7180" max="7180" width="12.6640625" customWidth="1"/>
    <col min="7181" max="7181" width="6.6640625" customWidth="1"/>
    <col min="7182" max="7182" width="10.6640625" customWidth="1"/>
    <col min="7183" max="7183" width="11.6640625" customWidth="1"/>
    <col min="7184" max="7184" width="1.6640625" customWidth="1"/>
    <col min="7425" max="7425" width="1.6640625" customWidth="1"/>
    <col min="7426" max="7431" width="11.6640625" customWidth="1"/>
    <col min="7432" max="7432" width="1.6640625" customWidth="1"/>
    <col min="7433" max="7434" width="10.6640625" customWidth="1"/>
    <col min="7435" max="7435" width="1.6640625" customWidth="1"/>
    <col min="7436" max="7436" width="12.6640625" customWidth="1"/>
    <col min="7437" max="7437" width="6.6640625" customWidth="1"/>
    <col min="7438" max="7438" width="10.6640625" customWidth="1"/>
    <col min="7439" max="7439" width="11.6640625" customWidth="1"/>
    <col min="7440" max="7440" width="1.6640625" customWidth="1"/>
    <col min="7681" max="7681" width="1.6640625" customWidth="1"/>
    <col min="7682" max="7687" width="11.6640625" customWidth="1"/>
    <col min="7688" max="7688" width="1.6640625" customWidth="1"/>
    <col min="7689" max="7690" width="10.6640625" customWidth="1"/>
    <col min="7691" max="7691" width="1.6640625" customWidth="1"/>
    <col min="7692" max="7692" width="12.6640625" customWidth="1"/>
    <col min="7693" max="7693" width="6.6640625" customWidth="1"/>
    <col min="7694" max="7694" width="10.6640625" customWidth="1"/>
    <col min="7695" max="7695" width="11.6640625" customWidth="1"/>
    <col min="7696" max="7696" width="1.6640625" customWidth="1"/>
    <col min="7937" max="7937" width="1.6640625" customWidth="1"/>
    <col min="7938" max="7943" width="11.6640625" customWidth="1"/>
    <col min="7944" max="7944" width="1.6640625" customWidth="1"/>
    <col min="7945" max="7946" width="10.6640625" customWidth="1"/>
    <col min="7947" max="7947" width="1.6640625" customWidth="1"/>
    <col min="7948" max="7948" width="12.6640625" customWidth="1"/>
    <col min="7949" max="7949" width="6.6640625" customWidth="1"/>
    <col min="7950" max="7950" width="10.6640625" customWidth="1"/>
    <col min="7951" max="7951" width="11.6640625" customWidth="1"/>
    <col min="7952" max="7952" width="1.6640625" customWidth="1"/>
    <col min="8193" max="8193" width="1.6640625" customWidth="1"/>
    <col min="8194" max="8199" width="11.6640625" customWidth="1"/>
    <col min="8200" max="8200" width="1.6640625" customWidth="1"/>
    <col min="8201" max="8202" width="10.6640625" customWidth="1"/>
    <col min="8203" max="8203" width="1.6640625" customWidth="1"/>
    <col min="8204" max="8204" width="12.6640625" customWidth="1"/>
    <col min="8205" max="8205" width="6.6640625" customWidth="1"/>
    <col min="8206" max="8206" width="10.6640625" customWidth="1"/>
    <col min="8207" max="8207" width="11.6640625" customWidth="1"/>
    <col min="8208" max="8208" width="1.6640625" customWidth="1"/>
    <col min="8449" max="8449" width="1.6640625" customWidth="1"/>
    <col min="8450" max="8455" width="11.6640625" customWidth="1"/>
    <col min="8456" max="8456" width="1.6640625" customWidth="1"/>
    <col min="8457" max="8458" width="10.6640625" customWidth="1"/>
    <col min="8459" max="8459" width="1.6640625" customWidth="1"/>
    <col min="8460" max="8460" width="12.6640625" customWidth="1"/>
    <col min="8461" max="8461" width="6.6640625" customWidth="1"/>
    <col min="8462" max="8462" width="10.6640625" customWidth="1"/>
    <col min="8463" max="8463" width="11.6640625" customWidth="1"/>
    <col min="8464" max="8464" width="1.6640625" customWidth="1"/>
    <col min="8705" max="8705" width="1.6640625" customWidth="1"/>
    <col min="8706" max="8711" width="11.6640625" customWidth="1"/>
    <col min="8712" max="8712" width="1.6640625" customWidth="1"/>
    <col min="8713" max="8714" width="10.6640625" customWidth="1"/>
    <col min="8715" max="8715" width="1.6640625" customWidth="1"/>
    <col min="8716" max="8716" width="12.6640625" customWidth="1"/>
    <col min="8717" max="8717" width="6.6640625" customWidth="1"/>
    <col min="8718" max="8718" width="10.6640625" customWidth="1"/>
    <col min="8719" max="8719" width="11.6640625" customWidth="1"/>
    <col min="8720" max="8720" width="1.6640625" customWidth="1"/>
    <col min="8961" max="8961" width="1.6640625" customWidth="1"/>
    <col min="8962" max="8967" width="11.6640625" customWidth="1"/>
    <col min="8968" max="8968" width="1.6640625" customWidth="1"/>
    <col min="8969" max="8970" width="10.6640625" customWidth="1"/>
    <col min="8971" max="8971" width="1.6640625" customWidth="1"/>
    <col min="8972" max="8972" width="12.6640625" customWidth="1"/>
    <col min="8973" max="8973" width="6.6640625" customWidth="1"/>
    <col min="8974" max="8974" width="10.6640625" customWidth="1"/>
    <col min="8975" max="8975" width="11.6640625" customWidth="1"/>
    <col min="8976" max="8976" width="1.6640625" customWidth="1"/>
    <col min="9217" max="9217" width="1.6640625" customWidth="1"/>
    <col min="9218" max="9223" width="11.6640625" customWidth="1"/>
    <col min="9224" max="9224" width="1.6640625" customWidth="1"/>
    <col min="9225" max="9226" width="10.6640625" customWidth="1"/>
    <col min="9227" max="9227" width="1.6640625" customWidth="1"/>
    <col min="9228" max="9228" width="12.6640625" customWidth="1"/>
    <col min="9229" max="9229" width="6.6640625" customWidth="1"/>
    <col min="9230" max="9230" width="10.6640625" customWidth="1"/>
    <col min="9231" max="9231" width="11.6640625" customWidth="1"/>
    <col min="9232" max="9232" width="1.6640625" customWidth="1"/>
    <col min="9473" max="9473" width="1.6640625" customWidth="1"/>
    <col min="9474" max="9479" width="11.6640625" customWidth="1"/>
    <col min="9480" max="9480" width="1.6640625" customWidth="1"/>
    <col min="9481" max="9482" width="10.6640625" customWidth="1"/>
    <col min="9483" max="9483" width="1.6640625" customWidth="1"/>
    <col min="9484" max="9484" width="12.6640625" customWidth="1"/>
    <col min="9485" max="9485" width="6.6640625" customWidth="1"/>
    <col min="9486" max="9486" width="10.6640625" customWidth="1"/>
    <col min="9487" max="9487" width="11.6640625" customWidth="1"/>
    <col min="9488" max="9488" width="1.6640625" customWidth="1"/>
    <col min="9729" max="9729" width="1.6640625" customWidth="1"/>
    <col min="9730" max="9735" width="11.6640625" customWidth="1"/>
    <col min="9736" max="9736" width="1.6640625" customWidth="1"/>
    <col min="9737" max="9738" width="10.6640625" customWidth="1"/>
    <col min="9739" max="9739" width="1.6640625" customWidth="1"/>
    <col min="9740" max="9740" width="12.6640625" customWidth="1"/>
    <col min="9741" max="9741" width="6.6640625" customWidth="1"/>
    <col min="9742" max="9742" width="10.6640625" customWidth="1"/>
    <col min="9743" max="9743" width="11.6640625" customWidth="1"/>
    <col min="9744" max="9744" width="1.6640625" customWidth="1"/>
    <col min="9985" max="9985" width="1.6640625" customWidth="1"/>
    <col min="9986" max="9991" width="11.6640625" customWidth="1"/>
    <col min="9992" max="9992" width="1.6640625" customWidth="1"/>
    <col min="9993" max="9994" width="10.6640625" customWidth="1"/>
    <col min="9995" max="9995" width="1.6640625" customWidth="1"/>
    <col min="9996" max="9996" width="12.6640625" customWidth="1"/>
    <col min="9997" max="9997" width="6.6640625" customWidth="1"/>
    <col min="9998" max="9998" width="10.6640625" customWidth="1"/>
    <col min="9999" max="9999" width="11.6640625" customWidth="1"/>
    <col min="10000" max="10000" width="1.6640625" customWidth="1"/>
    <col min="10241" max="10241" width="1.6640625" customWidth="1"/>
    <col min="10242" max="10247" width="11.6640625" customWidth="1"/>
    <col min="10248" max="10248" width="1.6640625" customWidth="1"/>
    <col min="10249" max="10250" width="10.6640625" customWidth="1"/>
    <col min="10251" max="10251" width="1.6640625" customWidth="1"/>
    <col min="10252" max="10252" width="12.6640625" customWidth="1"/>
    <col min="10253" max="10253" width="6.6640625" customWidth="1"/>
    <col min="10254" max="10254" width="10.6640625" customWidth="1"/>
    <col min="10255" max="10255" width="11.6640625" customWidth="1"/>
    <col min="10256" max="10256" width="1.6640625" customWidth="1"/>
    <col min="10497" max="10497" width="1.6640625" customWidth="1"/>
    <col min="10498" max="10503" width="11.6640625" customWidth="1"/>
    <col min="10504" max="10504" width="1.6640625" customWidth="1"/>
    <col min="10505" max="10506" width="10.6640625" customWidth="1"/>
    <col min="10507" max="10507" width="1.6640625" customWidth="1"/>
    <col min="10508" max="10508" width="12.6640625" customWidth="1"/>
    <col min="10509" max="10509" width="6.6640625" customWidth="1"/>
    <col min="10510" max="10510" width="10.6640625" customWidth="1"/>
    <col min="10511" max="10511" width="11.6640625" customWidth="1"/>
    <col min="10512" max="10512" width="1.6640625" customWidth="1"/>
    <col min="10753" max="10753" width="1.6640625" customWidth="1"/>
    <col min="10754" max="10759" width="11.6640625" customWidth="1"/>
    <col min="10760" max="10760" width="1.6640625" customWidth="1"/>
    <col min="10761" max="10762" width="10.6640625" customWidth="1"/>
    <col min="10763" max="10763" width="1.6640625" customWidth="1"/>
    <col min="10764" max="10764" width="12.6640625" customWidth="1"/>
    <col min="10765" max="10765" width="6.6640625" customWidth="1"/>
    <col min="10766" max="10766" width="10.6640625" customWidth="1"/>
    <col min="10767" max="10767" width="11.6640625" customWidth="1"/>
    <col min="10768" max="10768" width="1.6640625" customWidth="1"/>
    <col min="11009" max="11009" width="1.6640625" customWidth="1"/>
    <col min="11010" max="11015" width="11.6640625" customWidth="1"/>
    <col min="11016" max="11016" width="1.6640625" customWidth="1"/>
    <col min="11017" max="11018" width="10.6640625" customWidth="1"/>
    <col min="11019" max="11019" width="1.6640625" customWidth="1"/>
    <col min="11020" max="11020" width="12.6640625" customWidth="1"/>
    <col min="11021" max="11021" width="6.6640625" customWidth="1"/>
    <col min="11022" max="11022" width="10.6640625" customWidth="1"/>
    <col min="11023" max="11023" width="11.6640625" customWidth="1"/>
    <col min="11024" max="11024" width="1.6640625" customWidth="1"/>
    <col min="11265" max="11265" width="1.6640625" customWidth="1"/>
    <col min="11266" max="11271" width="11.6640625" customWidth="1"/>
    <col min="11272" max="11272" width="1.6640625" customWidth="1"/>
    <col min="11273" max="11274" width="10.6640625" customWidth="1"/>
    <col min="11275" max="11275" width="1.6640625" customWidth="1"/>
    <col min="11276" max="11276" width="12.6640625" customWidth="1"/>
    <col min="11277" max="11277" width="6.6640625" customWidth="1"/>
    <col min="11278" max="11278" width="10.6640625" customWidth="1"/>
    <col min="11279" max="11279" width="11.6640625" customWidth="1"/>
    <col min="11280" max="11280" width="1.6640625" customWidth="1"/>
    <col min="11521" max="11521" width="1.6640625" customWidth="1"/>
    <col min="11522" max="11527" width="11.6640625" customWidth="1"/>
    <col min="11528" max="11528" width="1.6640625" customWidth="1"/>
    <col min="11529" max="11530" width="10.6640625" customWidth="1"/>
    <col min="11531" max="11531" width="1.6640625" customWidth="1"/>
    <col min="11532" max="11532" width="12.6640625" customWidth="1"/>
    <col min="11533" max="11533" width="6.6640625" customWidth="1"/>
    <col min="11534" max="11534" width="10.6640625" customWidth="1"/>
    <col min="11535" max="11535" width="11.6640625" customWidth="1"/>
    <col min="11536" max="11536" width="1.6640625" customWidth="1"/>
    <col min="11777" max="11777" width="1.6640625" customWidth="1"/>
    <col min="11778" max="11783" width="11.6640625" customWidth="1"/>
    <col min="11784" max="11784" width="1.6640625" customWidth="1"/>
    <col min="11785" max="11786" width="10.6640625" customWidth="1"/>
    <col min="11787" max="11787" width="1.6640625" customWidth="1"/>
    <col min="11788" max="11788" width="12.6640625" customWidth="1"/>
    <col min="11789" max="11789" width="6.6640625" customWidth="1"/>
    <col min="11790" max="11790" width="10.6640625" customWidth="1"/>
    <col min="11791" max="11791" width="11.6640625" customWidth="1"/>
    <col min="11792" max="11792" width="1.6640625" customWidth="1"/>
    <col min="12033" max="12033" width="1.6640625" customWidth="1"/>
    <col min="12034" max="12039" width="11.6640625" customWidth="1"/>
    <col min="12040" max="12040" width="1.6640625" customWidth="1"/>
    <col min="12041" max="12042" width="10.6640625" customWidth="1"/>
    <col min="12043" max="12043" width="1.6640625" customWidth="1"/>
    <col min="12044" max="12044" width="12.6640625" customWidth="1"/>
    <col min="12045" max="12045" width="6.6640625" customWidth="1"/>
    <col min="12046" max="12046" width="10.6640625" customWidth="1"/>
    <col min="12047" max="12047" width="11.6640625" customWidth="1"/>
    <col min="12048" max="12048" width="1.6640625" customWidth="1"/>
    <col min="12289" max="12289" width="1.6640625" customWidth="1"/>
    <col min="12290" max="12295" width="11.6640625" customWidth="1"/>
    <col min="12296" max="12296" width="1.6640625" customWidth="1"/>
    <col min="12297" max="12298" width="10.6640625" customWidth="1"/>
    <col min="12299" max="12299" width="1.6640625" customWidth="1"/>
    <col min="12300" max="12300" width="12.6640625" customWidth="1"/>
    <col min="12301" max="12301" width="6.6640625" customWidth="1"/>
    <col min="12302" max="12302" width="10.6640625" customWidth="1"/>
    <col min="12303" max="12303" width="11.6640625" customWidth="1"/>
    <col min="12304" max="12304" width="1.6640625" customWidth="1"/>
    <col min="12545" max="12545" width="1.6640625" customWidth="1"/>
    <col min="12546" max="12551" width="11.6640625" customWidth="1"/>
    <col min="12552" max="12552" width="1.6640625" customWidth="1"/>
    <col min="12553" max="12554" width="10.6640625" customWidth="1"/>
    <col min="12555" max="12555" width="1.6640625" customWidth="1"/>
    <col min="12556" max="12556" width="12.6640625" customWidth="1"/>
    <col min="12557" max="12557" width="6.6640625" customWidth="1"/>
    <col min="12558" max="12558" width="10.6640625" customWidth="1"/>
    <col min="12559" max="12559" width="11.6640625" customWidth="1"/>
    <col min="12560" max="12560" width="1.6640625" customWidth="1"/>
    <col min="12801" max="12801" width="1.6640625" customWidth="1"/>
    <col min="12802" max="12807" width="11.6640625" customWidth="1"/>
    <col min="12808" max="12808" width="1.6640625" customWidth="1"/>
    <col min="12809" max="12810" width="10.6640625" customWidth="1"/>
    <col min="12811" max="12811" width="1.6640625" customWidth="1"/>
    <col min="12812" max="12812" width="12.6640625" customWidth="1"/>
    <col min="12813" max="12813" width="6.6640625" customWidth="1"/>
    <col min="12814" max="12814" width="10.6640625" customWidth="1"/>
    <col min="12815" max="12815" width="11.6640625" customWidth="1"/>
    <col min="12816" max="12816" width="1.6640625" customWidth="1"/>
    <col min="13057" max="13057" width="1.6640625" customWidth="1"/>
    <col min="13058" max="13063" width="11.6640625" customWidth="1"/>
    <col min="13064" max="13064" width="1.6640625" customWidth="1"/>
    <col min="13065" max="13066" width="10.6640625" customWidth="1"/>
    <col min="13067" max="13067" width="1.6640625" customWidth="1"/>
    <col min="13068" max="13068" width="12.6640625" customWidth="1"/>
    <col min="13069" max="13069" width="6.6640625" customWidth="1"/>
    <col min="13070" max="13070" width="10.6640625" customWidth="1"/>
    <col min="13071" max="13071" width="11.6640625" customWidth="1"/>
    <col min="13072" max="13072" width="1.6640625" customWidth="1"/>
    <col min="13313" max="13313" width="1.6640625" customWidth="1"/>
    <col min="13314" max="13319" width="11.6640625" customWidth="1"/>
    <col min="13320" max="13320" width="1.6640625" customWidth="1"/>
    <col min="13321" max="13322" width="10.6640625" customWidth="1"/>
    <col min="13323" max="13323" width="1.6640625" customWidth="1"/>
    <col min="13324" max="13324" width="12.6640625" customWidth="1"/>
    <col min="13325" max="13325" width="6.6640625" customWidth="1"/>
    <col min="13326" max="13326" width="10.6640625" customWidth="1"/>
    <col min="13327" max="13327" width="11.6640625" customWidth="1"/>
    <col min="13328" max="13328" width="1.6640625" customWidth="1"/>
    <col min="13569" max="13569" width="1.6640625" customWidth="1"/>
    <col min="13570" max="13575" width="11.6640625" customWidth="1"/>
    <col min="13576" max="13576" width="1.6640625" customWidth="1"/>
    <col min="13577" max="13578" width="10.6640625" customWidth="1"/>
    <col min="13579" max="13579" width="1.6640625" customWidth="1"/>
    <col min="13580" max="13580" width="12.6640625" customWidth="1"/>
    <col min="13581" max="13581" width="6.6640625" customWidth="1"/>
    <col min="13582" max="13582" width="10.6640625" customWidth="1"/>
    <col min="13583" max="13583" width="11.6640625" customWidth="1"/>
    <col min="13584" max="13584" width="1.6640625" customWidth="1"/>
    <col min="13825" max="13825" width="1.6640625" customWidth="1"/>
    <col min="13826" max="13831" width="11.6640625" customWidth="1"/>
    <col min="13832" max="13832" width="1.6640625" customWidth="1"/>
    <col min="13833" max="13834" width="10.6640625" customWidth="1"/>
    <col min="13835" max="13835" width="1.6640625" customWidth="1"/>
    <col min="13836" max="13836" width="12.6640625" customWidth="1"/>
    <col min="13837" max="13837" width="6.6640625" customWidth="1"/>
    <col min="13838" max="13838" width="10.6640625" customWidth="1"/>
    <col min="13839" max="13839" width="11.6640625" customWidth="1"/>
    <col min="13840" max="13840" width="1.6640625" customWidth="1"/>
    <col min="14081" max="14081" width="1.6640625" customWidth="1"/>
    <col min="14082" max="14087" width="11.6640625" customWidth="1"/>
    <col min="14088" max="14088" width="1.6640625" customWidth="1"/>
    <col min="14089" max="14090" width="10.6640625" customWidth="1"/>
    <col min="14091" max="14091" width="1.6640625" customWidth="1"/>
    <col min="14092" max="14092" width="12.6640625" customWidth="1"/>
    <col min="14093" max="14093" width="6.6640625" customWidth="1"/>
    <col min="14094" max="14094" width="10.6640625" customWidth="1"/>
    <col min="14095" max="14095" width="11.6640625" customWidth="1"/>
    <col min="14096" max="14096" width="1.6640625" customWidth="1"/>
    <col min="14337" max="14337" width="1.6640625" customWidth="1"/>
    <col min="14338" max="14343" width="11.6640625" customWidth="1"/>
    <col min="14344" max="14344" width="1.6640625" customWidth="1"/>
    <col min="14345" max="14346" width="10.6640625" customWidth="1"/>
    <col min="14347" max="14347" width="1.6640625" customWidth="1"/>
    <col min="14348" max="14348" width="12.6640625" customWidth="1"/>
    <col min="14349" max="14349" width="6.6640625" customWidth="1"/>
    <col min="14350" max="14350" width="10.6640625" customWidth="1"/>
    <col min="14351" max="14351" width="11.6640625" customWidth="1"/>
    <col min="14352" max="14352" width="1.6640625" customWidth="1"/>
    <col min="14593" max="14593" width="1.6640625" customWidth="1"/>
    <col min="14594" max="14599" width="11.6640625" customWidth="1"/>
    <col min="14600" max="14600" width="1.6640625" customWidth="1"/>
    <col min="14601" max="14602" width="10.6640625" customWidth="1"/>
    <col min="14603" max="14603" width="1.6640625" customWidth="1"/>
    <col min="14604" max="14604" width="12.6640625" customWidth="1"/>
    <col min="14605" max="14605" width="6.6640625" customWidth="1"/>
    <col min="14606" max="14606" width="10.6640625" customWidth="1"/>
    <col min="14607" max="14607" width="11.6640625" customWidth="1"/>
    <col min="14608" max="14608" width="1.6640625" customWidth="1"/>
    <col min="14849" max="14849" width="1.6640625" customWidth="1"/>
    <col min="14850" max="14855" width="11.6640625" customWidth="1"/>
    <col min="14856" max="14856" width="1.6640625" customWidth="1"/>
    <col min="14857" max="14858" width="10.6640625" customWidth="1"/>
    <col min="14859" max="14859" width="1.6640625" customWidth="1"/>
    <col min="14860" max="14860" width="12.6640625" customWidth="1"/>
    <col min="14861" max="14861" width="6.6640625" customWidth="1"/>
    <col min="14862" max="14862" width="10.6640625" customWidth="1"/>
    <col min="14863" max="14863" width="11.6640625" customWidth="1"/>
    <col min="14864" max="14864" width="1.6640625" customWidth="1"/>
    <col min="15105" max="15105" width="1.6640625" customWidth="1"/>
    <col min="15106" max="15111" width="11.6640625" customWidth="1"/>
    <col min="15112" max="15112" width="1.6640625" customWidth="1"/>
    <col min="15113" max="15114" width="10.6640625" customWidth="1"/>
    <col min="15115" max="15115" width="1.6640625" customWidth="1"/>
    <col min="15116" max="15116" width="12.6640625" customWidth="1"/>
    <col min="15117" max="15117" width="6.6640625" customWidth="1"/>
    <col min="15118" max="15118" width="10.6640625" customWidth="1"/>
    <col min="15119" max="15119" width="11.6640625" customWidth="1"/>
    <col min="15120" max="15120" width="1.6640625" customWidth="1"/>
    <col min="15361" max="15361" width="1.6640625" customWidth="1"/>
    <col min="15362" max="15367" width="11.6640625" customWidth="1"/>
    <col min="15368" max="15368" width="1.6640625" customWidth="1"/>
    <col min="15369" max="15370" width="10.6640625" customWidth="1"/>
    <col min="15371" max="15371" width="1.6640625" customWidth="1"/>
    <col min="15372" max="15372" width="12.6640625" customWidth="1"/>
    <col min="15373" max="15373" width="6.6640625" customWidth="1"/>
    <col min="15374" max="15374" width="10.6640625" customWidth="1"/>
    <col min="15375" max="15375" width="11.6640625" customWidth="1"/>
    <col min="15376" max="15376" width="1.6640625" customWidth="1"/>
    <col min="15617" max="15617" width="1.6640625" customWidth="1"/>
    <col min="15618" max="15623" width="11.6640625" customWidth="1"/>
    <col min="15624" max="15624" width="1.6640625" customWidth="1"/>
    <col min="15625" max="15626" width="10.6640625" customWidth="1"/>
    <col min="15627" max="15627" width="1.6640625" customWidth="1"/>
    <col min="15628" max="15628" width="12.6640625" customWidth="1"/>
    <col min="15629" max="15629" width="6.6640625" customWidth="1"/>
    <col min="15630" max="15630" width="10.6640625" customWidth="1"/>
    <col min="15631" max="15631" width="11.6640625" customWidth="1"/>
    <col min="15632" max="15632" width="1.6640625" customWidth="1"/>
    <col min="15873" max="15873" width="1.6640625" customWidth="1"/>
    <col min="15874" max="15879" width="11.6640625" customWidth="1"/>
    <col min="15880" max="15880" width="1.6640625" customWidth="1"/>
    <col min="15881" max="15882" width="10.6640625" customWidth="1"/>
    <col min="15883" max="15883" width="1.6640625" customWidth="1"/>
    <col min="15884" max="15884" width="12.6640625" customWidth="1"/>
    <col min="15885" max="15885" width="6.6640625" customWidth="1"/>
    <col min="15886" max="15886" width="10.6640625" customWidth="1"/>
    <col min="15887" max="15887" width="11.6640625" customWidth="1"/>
    <col min="15888" max="15888" width="1.6640625" customWidth="1"/>
    <col min="16129" max="16129" width="1.6640625" customWidth="1"/>
    <col min="16130" max="16135" width="11.6640625" customWidth="1"/>
    <col min="16136" max="16136" width="1.6640625" customWidth="1"/>
    <col min="16137" max="16138" width="10.6640625" customWidth="1"/>
    <col min="16139" max="16139" width="1.6640625" customWidth="1"/>
    <col min="16140" max="16140" width="12.6640625" customWidth="1"/>
    <col min="16141" max="16141" width="6.6640625" customWidth="1"/>
    <col min="16142" max="16142" width="10.6640625" customWidth="1"/>
    <col min="16143" max="16143" width="11.6640625" customWidth="1"/>
    <col min="16144" max="16144" width="1.6640625" customWidth="1"/>
  </cols>
  <sheetData>
    <row r="2" spans="2:15" ht="21" customHeight="1" thickBot="1" x14ac:dyDescent="0.35">
      <c r="C2" s="1" t="s">
        <v>0</v>
      </c>
      <c r="D2" s="89" t="s">
        <v>1</v>
      </c>
      <c r="E2" s="90"/>
      <c r="F2" s="90"/>
      <c r="G2" s="90"/>
      <c r="H2" s="90"/>
      <c r="I2" s="90"/>
      <c r="J2" s="90"/>
      <c r="L2" s="1" t="s">
        <v>2</v>
      </c>
      <c r="M2" s="2" t="s">
        <v>3</v>
      </c>
      <c r="N2" s="1" t="s">
        <v>4</v>
      </c>
      <c r="O2" s="2" t="s">
        <v>5</v>
      </c>
    </row>
    <row r="3" spans="2:15" ht="9" customHeight="1" thickBot="1" x14ac:dyDescent="0.35"/>
    <row r="4" spans="2:15" ht="18" customHeight="1" thickBot="1" x14ac:dyDescent="0.35">
      <c r="B4" s="3" t="s">
        <v>6</v>
      </c>
      <c r="C4" s="4"/>
      <c r="D4" s="5"/>
      <c r="E4" s="4"/>
      <c r="F4" s="4"/>
      <c r="G4" s="6"/>
    </row>
    <row r="5" spans="2:15" ht="7.5" customHeight="1" thickBot="1" x14ac:dyDescent="0.35"/>
    <row r="6" spans="2:15" ht="15" customHeight="1" thickBot="1" x14ac:dyDescent="0.35">
      <c r="B6" s="7" t="s">
        <v>7</v>
      </c>
      <c r="C6" s="8" t="s">
        <v>8</v>
      </c>
      <c r="D6" s="9"/>
      <c r="E6" s="10"/>
      <c r="F6" s="10"/>
      <c r="G6" s="11" t="s">
        <v>73</v>
      </c>
    </row>
    <row r="7" spans="2:15" ht="7.5" customHeight="1" thickBot="1" x14ac:dyDescent="0.35"/>
    <row r="8" spans="2:15" ht="15" customHeight="1" x14ac:dyDescent="0.3">
      <c r="B8" s="12"/>
      <c r="C8" s="13" t="s">
        <v>9</v>
      </c>
      <c r="D8" s="14">
        <v>1.6</v>
      </c>
      <c r="E8" s="15" t="s">
        <v>10</v>
      </c>
      <c r="F8" s="16"/>
      <c r="G8" s="17"/>
    </row>
    <row r="9" spans="2:15" ht="15" customHeight="1" x14ac:dyDescent="0.3">
      <c r="B9" s="18"/>
      <c r="C9" s="19" t="s">
        <v>11</v>
      </c>
      <c r="D9" s="20">
        <v>0.25</v>
      </c>
      <c r="E9" s="21"/>
      <c r="F9" t="s">
        <v>12</v>
      </c>
      <c r="G9" s="22"/>
    </row>
    <row r="10" spans="2:15" ht="15" customHeight="1" x14ac:dyDescent="0.3">
      <c r="B10" s="18"/>
      <c r="C10" s="19" t="s">
        <v>13</v>
      </c>
      <c r="D10" s="20">
        <v>0.9</v>
      </c>
      <c r="E10" s="21"/>
      <c r="F10" t="s">
        <v>12</v>
      </c>
      <c r="G10" s="22"/>
    </row>
    <row r="11" spans="2:15" ht="15" customHeight="1" thickBot="1" x14ac:dyDescent="0.35">
      <c r="B11" s="23"/>
      <c r="C11" s="24" t="s">
        <v>14</v>
      </c>
      <c r="D11" s="25">
        <v>5000</v>
      </c>
      <c r="E11" s="26" t="s">
        <v>15</v>
      </c>
      <c r="F11" s="27" t="s">
        <v>16</v>
      </c>
      <c r="G11" s="28"/>
    </row>
    <row r="12" spans="2:15" ht="7.5" customHeight="1" thickBot="1" x14ac:dyDescent="0.35"/>
    <row r="13" spans="2:15" ht="15" customHeight="1" thickBot="1" x14ac:dyDescent="0.35">
      <c r="B13" s="29" t="s">
        <v>17</v>
      </c>
      <c r="C13" s="4"/>
      <c r="D13" s="4"/>
      <c r="E13" s="4"/>
      <c r="F13" s="30"/>
      <c r="G13" s="31"/>
    </row>
    <row r="14" spans="2:15" ht="15" customHeight="1" thickBot="1" x14ac:dyDescent="0.35">
      <c r="B14" s="32">
        <f>MAX(G26:G42)</f>
        <v>260.00740087820463</v>
      </c>
      <c r="C14" t="s">
        <v>18</v>
      </c>
      <c r="F14" s="33"/>
      <c r="G14" s="34"/>
      <c r="N14" s="35"/>
    </row>
    <row r="15" spans="2:15" ht="15" customHeight="1" thickBot="1" x14ac:dyDescent="0.35">
      <c r="B15" s="36">
        <v>100</v>
      </c>
      <c r="C15" s="37" t="s">
        <v>19</v>
      </c>
      <c r="G15" s="38"/>
    </row>
    <row r="16" spans="2:15" ht="15" customHeight="1" x14ac:dyDescent="0.3">
      <c r="B16" s="39">
        <f>MAX(G26:G42)/(B15/100)</f>
        <v>260.00740087820463</v>
      </c>
      <c r="C16" t="s">
        <v>20</v>
      </c>
      <c r="D16" s="40"/>
      <c r="G16" s="38"/>
    </row>
    <row r="17" spans="2:15" ht="15" customHeight="1" thickBot="1" x14ac:dyDescent="0.35">
      <c r="B17" s="41" t="s">
        <v>21</v>
      </c>
      <c r="C17" s="42" t="s">
        <v>22</v>
      </c>
      <c r="D17" s="42" t="s">
        <v>23</v>
      </c>
      <c r="E17" s="43" t="s">
        <v>24</v>
      </c>
      <c r="F17" s="88" t="s">
        <v>25</v>
      </c>
      <c r="G17" s="38"/>
    </row>
    <row r="18" spans="2:15" ht="15" customHeight="1" thickBot="1" x14ac:dyDescent="0.35">
      <c r="B18" s="44" t="s">
        <v>26</v>
      </c>
      <c r="C18" s="45">
        <v>25</v>
      </c>
      <c r="D18" s="46">
        <v>2</v>
      </c>
      <c r="E18" s="47">
        <v>2</v>
      </c>
      <c r="F18" t="s">
        <v>27</v>
      </c>
      <c r="G18" s="38"/>
    </row>
    <row r="19" spans="2:15" ht="15" customHeight="1" thickBot="1" x14ac:dyDescent="0.35">
      <c r="B19" s="48" t="s">
        <v>28</v>
      </c>
      <c r="C19" s="49">
        <f>C18*(B16/(C18*D18*E18))^(1/3)</f>
        <v>34.377047850592305</v>
      </c>
      <c r="D19" s="49">
        <f>D18*(B16/(C18*D18*E18))^(1/3)</f>
        <v>2.7501638280473846</v>
      </c>
      <c r="E19" s="49">
        <f>E18*(B16/(C18*D18*E18))^(1/3)</f>
        <v>2.7501638280473846</v>
      </c>
      <c r="F19" s="26"/>
      <c r="G19" s="50"/>
    </row>
    <row r="20" spans="2:15" ht="7.5" customHeight="1" thickBot="1" x14ac:dyDescent="0.35"/>
    <row r="21" spans="2:15" ht="15" customHeight="1" thickBot="1" x14ac:dyDescent="0.35">
      <c r="B21" s="29"/>
      <c r="C21" s="51" t="s">
        <v>71</v>
      </c>
      <c r="D21" s="4"/>
      <c r="E21" s="52"/>
      <c r="F21" s="29" t="s">
        <v>30</v>
      </c>
      <c r="G21" s="52"/>
    </row>
    <row r="22" spans="2:15" ht="15" customHeight="1" x14ac:dyDescent="0.3">
      <c r="B22" s="18"/>
      <c r="D22" s="53" t="s">
        <v>70</v>
      </c>
      <c r="E22" s="38"/>
      <c r="F22" s="54" t="s">
        <v>32</v>
      </c>
      <c r="G22" s="55" t="s">
        <v>33</v>
      </c>
    </row>
    <row r="23" spans="2:15" ht="15" customHeight="1" x14ac:dyDescent="0.3">
      <c r="B23" s="54" t="s">
        <v>34</v>
      </c>
      <c r="C23" s="56" t="s">
        <v>72</v>
      </c>
      <c r="D23" s="56" t="s">
        <v>36</v>
      </c>
      <c r="E23" s="56" t="s">
        <v>72</v>
      </c>
      <c r="F23" s="54" t="s">
        <v>37</v>
      </c>
      <c r="G23" s="55" t="s">
        <v>38</v>
      </c>
    </row>
    <row r="24" spans="2:15" ht="15" customHeight="1" thickBot="1" x14ac:dyDescent="0.35">
      <c r="B24" s="54" t="s">
        <v>39</v>
      </c>
      <c r="C24" s="56" t="s">
        <v>40</v>
      </c>
      <c r="D24" s="56" t="s">
        <v>41</v>
      </c>
      <c r="E24" s="55" t="s">
        <v>42</v>
      </c>
      <c r="F24" s="54" t="s">
        <v>38</v>
      </c>
      <c r="G24" s="55" t="s">
        <v>43</v>
      </c>
      <c r="I24" s="19"/>
      <c r="J24" s="57" t="s">
        <v>44</v>
      </c>
    </row>
    <row r="25" spans="2:15" ht="15" customHeight="1" thickBot="1" x14ac:dyDescent="0.35">
      <c r="B25" s="54" t="s">
        <v>45</v>
      </c>
      <c r="C25" s="56" t="s">
        <v>46</v>
      </c>
      <c r="D25" s="56" t="s">
        <v>47</v>
      </c>
      <c r="E25" s="55" t="s">
        <v>47</v>
      </c>
      <c r="F25" s="58" t="s">
        <v>47</v>
      </c>
      <c r="G25" s="59" t="s">
        <v>48</v>
      </c>
      <c r="I25" s="60" t="s">
        <v>49</v>
      </c>
      <c r="J25" s="4"/>
      <c r="K25" s="4"/>
      <c r="L25" s="4"/>
      <c r="M25" s="4"/>
      <c r="N25" s="4"/>
      <c r="O25" s="52"/>
    </row>
    <row r="26" spans="2:15" ht="15" customHeight="1" x14ac:dyDescent="0.3">
      <c r="B26" s="61">
        <v>1440</v>
      </c>
      <c r="C26" s="62">
        <f t="shared" ref="C26:C42" si="0">((4.29112)*(1.1952)^$D$8)/(B26^((0.60924)*(0.78522)^$D$8))</f>
        <v>0.28157434346877697</v>
      </c>
      <c r="D26" s="63">
        <f>$D$9*$C26*$D$11/43200</f>
        <v>8.1474057716660001E-3</v>
      </c>
      <c r="E26" s="64">
        <f t="shared" ref="E26:E42" si="1">$D$10*$C26*$D$11/43200</f>
        <v>2.9330660777997602E-2</v>
      </c>
      <c r="F26" s="65">
        <f t="shared" ref="F26:F42" si="2">E26-$D$40</f>
        <v>-2.4527699723736005E-2</v>
      </c>
      <c r="G26" s="66">
        <f t="shared" ref="G26:G42" si="3">(F26*$B26*60)*1.25</f>
        <v>-2648.9915701634886</v>
      </c>
      <c r="I26" s="67" t="s">
        <v>50</v>
      </c>
    </row>
    <row r="27" spans="2:15" ht="15" customHeight="1" x14ac:dyDescent="0.3">
      <c r="B27" s="54">
        <v>1200</v>
      </c>
      <c r="C27" s="68">
        <f t="shared" si="0"/>
        <v>0.30363866918785681</v>
      </c>
      <c r="D27" s="69">
        <f t="shared" ref="D27:D42" si="4">$D$9*$C27*$D$11/43200</f>
        <v>8.7858411223338193E-3</v>
      </c>
      <c r="E27" s="70">
        <f t="shared" si="1"/>
        <v>3.1629028040401755E-2</v>
      </c>
      <c r="F27" s="71">
        <f t="shared" si="2"/>
        <v>-2.2229332461331852E-2</v>
      </c>
      <c r="G27" s="72">
        <f t="shared" si="3"/>
        <v>-2000.6399215198667</v>
      </c>
      <c r="I27" s="67" t="s">
        <v>51</v>
      </c>
    </row>
    <row r="28" spans="2:15" ht="15" customHeight="1" x14ac:dyDescent="0.3">
      <c r="B28" s="54">
        <v>960</v>
      </c>
      <c r="C28" s="68">
        <f t="shared" si="0"/>
        <v>0.33300976859947307</v>
      </c>
      <c r="D28" s="69">
        <f t="shared" si="4"/>
        <v>9.6356993229014185E-3</v>
      </c>
      <c r="E28" s="70">
        <f t="shared" si="1"/>
        <v>3.4688517562445113E-2</v>
      </c>
      <c r="F28" s="71">
        <f t="shared" si="2"/>
        <v>-1.9169842939288494E-2</v>
      </c>
      <c r="G28" s="72">
        <f t="shared" si="3"/>
        <v>-1380.2286916287717</v>
      </c>
      <c r="I28" s="67" t="s">
        <v>52</v>
      </c>
    </row>
    <row r="29" spans="2:15" ht="15" customHeight="1" x14ac:dyDescent="0.3">
      <c r="B29" s="54">
        <v>720</v>
      </c>
      <c r="C29" s="68">
        <f t="shared" si="0"/>
        <v>0.37510661966070197</v>
      </c>
      <c r="D29" s="69">
        <f t="shared" si="4"/>
        <v>1.0853779504071237E-2</v>
      </c>
      <c r="E29" s="70">
        <f t="shared" si="1"/>
        <v>3.9073606214656456E-2</v>
      </c>
      <c r="F29" s="71">
        <f t="shared" si="2"/>
        <v>-1.4784754287077151E-2</v>
      </c>
      <c r="G29" s="72">
        <f t="shared" si="3"/>
        <v>-798.37673150216619</v>
      </c>
      <c r="I29" s="67" t="s">
        <v>53</v>
      </c>
    </row>
    <row r="30" spans="2:15" ht="15" customHeight="1" x14ac:dyDescent="0.3">
      <c r="B30" s="54">
        <v>480</v>
      </c>
      <c r="C30" s="68">
        <f t="shared" si="0"/>
        <v>0.44362766534228754</v>
      </c>
      <c r="D30" s="69">
        <f t="shared" si="4"/>
        <v>1.2836448649950448E-2</v>
      </c>
      <c r="E30" s="70">
        <f t="shared" si="1"/>
        <v>4.6211215139821613E-2</v>
      </c>
      <c r="F30" s="71">
        <f t="shared" si="2"/>
        <v>-7.6471453619119945E-3</v>
      </c>
      <c r="G30" s="72">
        <f t="shared" si="3"/>
        <v>-275.29723302883178</v>
      </c>
      <c r="I30" s="67" t="s">
        <v>54</v>
      </c>
    </row>
    <row r="31" spans="2:15" ht="15" customHeight="1" x14ac:dyDescent="0.3">
      <c r="B31" s="54">
        <v>360</v>
      </c>
      <c r="C31" s="68">
        <f t="shared" si="0"/>
        <v>0.49970808554466489</v>
      </c>
      <c r="D31" s="69">
        <f t="shared" si="4"/>
        <v>1.445914599376924E-2</v>
      </c>
      <c r="E31" s="70">
        <f t="shared" si="1"/>
        <v>5.2052925577569256E-2</v>
      </c>
      <c r="F31" s="71">
        <f t="shared" si="2"/>
        <v>-1.8054349241643508E-3</v>
      </c>
      <c r="G31" s="72">
        <f t="shared" si="3"/>
        <v>-48.746742952437472</v>
      </c>
      <c r="I31" s="67" t="s">
        <v>55</v>
      </c>
    </row>
    <row r="32" spans="2:15" ht="15" customHeight="1" x14ac:dyDescent="0.3">
      <c r="B32" s="54">
        <v>240</v>
      </c>
      <c r="C32" s="68">
        <f t="shared" si="0"/>
        <v>0.59099018711897355</v>
      </c>
      <c r="D32" s="69">
        <f t="shared" si="4"/>
        <v>1.7100410506914743E-2</v>
      </c>
      <c r="E32" s="70">
        <f t="shared" si="1"/>
        <v>6.1561477824893081E-2</v>
      </c>
      <c r="F32" s="71">
        <f t="shared" si="2"/>
        <v>7.7031173231594738E-3</v>
      </c>
      <c r="G32" s="72">
        <f t="shared" si="3"/>
        <v>138.65611181687052</v>
      </c>
      <c r="I32" s="67" t="s">
        <v>56</v>
      </c>
    </row>
    <row r="33" spans="2:14" ht="15" customHeight="1" x14ac:dyDescent="0.3">
      <c r="B33" s="54">
        <v>180</v>
      </c>
      <c r="C33" s="68">
        <f t="shared" si="0"/>
        <v>0.66569918436679332</v>
      </c>
      <c r="D33" s="69">
        <f t="shared" si="4"/>
        <v>1.9262129177279902E-2</v>
      </c>
      <c r="E33" s="70">
        <f>$D$10*$C33*$D$11/43200</f>
        <v>6.934366503820763E-2</v>
      </c>
      <c r="F33" s="71">
        <f>E33-$D$40</f>
        <v>1.5485304536474023E-2</v>
      </c>
      <c r="G33" s="72">
        <f>(F33*$B33*60)*1.25</f>
        <v>209.0516112423993</v>
      </c>
      <c r="I33" s="67" t="s">
        <v>57</v>
      </c>
    </row>
    <row r="34" spans="2:14" ht="15" customHeight="1" x14ac:dyDescent="0.3">
      <c r="B34" s="54">
        <v>120</v>
      </c>
      <c r="C34" s="68">
        <f t="shared" si="0"/>
        <v>0.7873030213330704</v>
      </c>
      <c r="D34" s="69">
        <f t="shared" si="4"/>
        <v>2.2780758719128196E-2</v>
      </c>
      <c r="E34" s="70">
        <f t="shared" si="1"/>
        <v>8.2010731388861502E-2</v>
      </c>
      <c r="F34" s="71">
        <f t="shared" si="2"/>
        <v>2.8152370887127895E-2</v>
      </c>
      <c r="G34" s="72">
        <f t="shared" si="3"/>
        <v>253.37133798415107</v>
      </c>
      <c r="I34" s="67" t="s">
        <v>58</v>
      </c>
    </row>
    <row r="35" spans="2:14" ht="15" customHeight="1" x14ac:dyDescent="0.3">
      <c r="B35" s="54">
        <v>90</v>
      </c>
      <c r="C35" s="68">
        <f t="shared" si="0"/>
        <v>0.88682856428786694</v>
      </c>
      <c r="D35" s="69">
        <f t="shared" si="4"/>
        <v>2.5660548735181334E-2</v>
      </c>
      <c r="E35" s="70">
        <f t="shared" si="1"/>
        <v>9.2377975446652813E-2</v>
      </c>
      <c r="F35" s="71">
        <f>E35-$D$40</f>
        <v>3.8519614944919206E-2</v>
      </c>
      <c r="G35" s="72">
        <f t="shared" si="3"/>
        <v>260.00740087820463</v>
      </c>
      <c r="I35" s="67" t="s">
        <v>59</v>
      </c>
    </row>
    <row r="36" spans="2:14" ht="15" customHeight="1" x14ac:dyDescent="0.3">
      <c r="B36" s="54">
        <v>60</v>
      </c>
      <c r="C36" s="68">
        <f t="shared" si="0"/>
        <v>1.0488262934142403</v>
      </c>
      <c r="D36" s="69">
        <f t="shared" si="4"/>
        <v>3.0347983027032416E-2</v>
      </c>
      <c r="E36" s="70">
        <f t="shared" si="1"/>
        <v>0.10925273889731671</v>
      </c>
      <c r="F36" s="71">
        <f t="shared" si="2"/>
        <v>5.5394378395583102E-2</v>
      </c>
      <c r="G36" s="72">
        <f t="shared" si="3"/>
        <v>249.27470278012393</v>
      </c>
      <c r="I36" s="67" t="s">
        <v>60</v>
      </c>
    </row>
    <row r="37" spans="2:14" ht="15" customHeight="1" x14ac:dyDescent="0.3">
      <c r="B37" s="54">
        <v>45</v>
      </c>
      <c r="C37" s="68">
        <f t="shared" si="0"/>
        <v>1.1814118462304519</v>
      </c>
      <c r="D37" s="69">
        <f t="shared" si="4"/>
        <v>3.418437055064965E-2</v>
      </c>
      <c r="E37" s="70">
        <f t="shared" si="1"/>
        <v>0.12306373398233876</v>
      </c>
      <c r="F37" s="71">
        <f t="shared" si="2"/>
        <v>6.9205373480605153E-2</v>
      </c>
      <c r="G37" s="72">
        <f t="shared" si="3"/>
        <v>233.56813549704239</v>
      </c>
      <c r="I37" s="67" t="s">
        <v>61</v>
      </c>
    </row>
    <row r="38" spans="2:14" ht="15" customHeight="1" x14ac:dyDescent="0.3">
      <c r="B38" s="54">
        <v>30</v>
      </c>
      <c r="C38" s="68">
        <f t="shared" si="0"/>
        <v>1.3972213543578929</v>
      </c>
      <c r="D38" s="69">
        <f t="shared" si="4"/>
        <v>4.0428858633040882E-2</v>
      </c>
      <c r="E38" s="70">
        <f t="shared" si="1"/>
        <v>0.14554389107894719</v>
      </c>
      <c r="F38" s="71">
        <f t="shared" si="2"/>
        <v>9.1685530577213584E-2</v>
      </c>
      <c r="G38" s="72">
        <f t="shared" si="3"/>
        <v>206.29244379873057</v>
      </c>
      <c r="I38" s="67" t="s">
        <v>62</v>
      </c>
      <c r="J38" s="67"/>
      <c r="K38" s="67"/>
      <c r="L38" s="67"/>
      <c r="M38" s="67"/>
      <c r="N38" s="67"/>
    </row>
    <row r="39" spans="2:14" ht="15" customHeight="1" thickBot="1" x14ac:dyDescent="0.35">
      <c r="B39" s="54">
        <v>20</v>
      </c>
      <c r="C39" s="68">
        <f t="shared" si="0"/>
        <v>1.6524529691340966</v>
      </c>
      <c r="D39" s="69">
        <f t="shared" si="4"/>
        <v>4.7814032671704185E-2</v>
      </c>
      <c r="E39" s="70">
        <f t="shared" si="1"/>
        <v>0.17213051761813505</v>
      </c>
      <c r="F39" s="71">
        <f t="shared" si="2"/>
        <v>0.11827215711640145</v>
      </c>
      <c r="G39" s="72">
        <f t="shared" si="3"/>
        <v>177.40823567460217</v>
      </c>
      <c r="I39" s="67" t="s">
        <v>63</v>
      </c>
      <c r="J39" s="67"/>
      <c r="K39" s="67"/>
      <c r="L39" s="67"/>
      <c r="M39" s="67"/>
      <c r="N39" s="67"/>
    </row>
    <row r="40" spans="2:14" ht="15" customHeight="1" thickBot="1" x14ac:dyDescent="0.35">
      <c r="B40" s="73">
        <v>15</v>
      </c>
      <c r="C40" s="74">
        <f t="shared" si="0"/>
        <v>1.8613449389399135</v>
      </c>
      <c r="D40" s="75">
        <f t="shared" si="4"/>
        <v>5.3858360501733607E-2</v>
      </c>
      <c r="E40" s="70">
        <f t="shared" si="1"/>
        <v>0.19389009780624097</v>
      </c>
      <c r="F40" s="71">
        <f t="shared" si="2"/>
        <v>0.14003173730450735</v>
      </c>
      <c r="G40" s="72">
        <f t="shared" si="3"/>
        <v>157.53570446757078</v>
      </c>
      <c r="I40" s="67" t="s">
        <v>64</v>
      </c>
      <c r="J40" s="67"/>
      <c r="K40" s="67"/>
      <c r="L40" s="67"/>
      <c r="M40" s="67"/>
      <c r="N40" s="67"/>
    </row>
    <row r="41" spans="2:14" ht="15" customHeight="1" x14ac:dyDescent="0.3">
      <c r="B41" s="54">
        <v>10</v>
      </c>
      <c r="C41" s="68">
        <f t="shared" si="0"/>
        <v>2.2013584041932219</v>
      </c>
      <c r="D41" s="69">
        <f t="shared" si="4"/>
        <v>6.3696713084294615E-2</v>
      </c>
      <c r="E41" s="70">
        <f t="shared" si="1"/>
        <v>0.22930816710346061</v>
      </c>
      <c r="F41" s="71">
        <f t="shared" si="2"/>
        <v>0.17544980660172699</v>
      </c>
      <c r="G41" s="72">
        <f t="shared" si="3"/>
        <v>131.58735495129523</v>
      </c>
      <c r="I41" s="67" t="s">
        <v>65</v>
      </c>
      <c r="J41" s="67"/>
      <c r="K41" s="67"/>
      <c r="L41" s="67"/>
      <c r="M41" s="67"/>
      <c r="N41" s="67"/>
    </row>
    <row r="42" spans="2:14" ht="15" customHeight="1" thickBot="1" x14ac:dyDescent="0.35">
      <c r="B42" s="58">
        <v>5</v>
      </c>
      <c r="C42" s="76">
        <f t="shared" si="0"/>
        <v>2.9325971233247721</v>
      </c>
      <c r="D42" s="77">
        <f t="shared" si="4"/>
        <v>8.4855240836943638E-2</v>
      </c>
      <c r="E42" s="78">
        <f t="shared" si="1"/>
        <v>0.30547886701299715</v>
      </c>
      <c r="F42" s="79">
        <f t="shared" si="2"/>
        <v>0.25162050651126355</v>
      </c>
      <c r="G42" s="80">
        <f t="shared" si="3"/>
        <v>94.357689941723834</v>
      </c>
      <c r="I42" s="67" t="s">
        <v>66</v>
      </c>
    </row>
    <row r="43" spans="2:14" ht="8.25" customHeight="1" x14ac:dyDescent="0.3">
      <c r="F43" s="81"/>
      <c r="N43" s="82"/>
    </row>
    <row r="44" spans="2:14" ht="15" customHeight="1" x14ac:dyDescent="0.3">
      <c r="H44" s="83" t="s">
        <v>67</v>
      </c>
    </row>
    <row r="45" spans="2:14" x14ac:dyDescent="0.3">
      <c r="C45" s="56"/>
      <c r="J45" s="84"/>
    </row>
    <row r="46" spans="2:14" x14ac:dyDescent="0.3">
      <c r="B46" t="s">
        <v>68</v>
      </c>
      <c r="C46" s="56"/>
      <c r="J46" s="84"/>
    </row>
    <row r="47" spans="2:14" x14ac:dyDescent="0.3">
      <c r="B47" t="s">
        <v>69</v>
      </c>
      <c r="C47" s="56"/>
    </row>
    <row r="48" spans="2:14" x14ac:dyDescent="0.3">
      <c r="C48" s="56"/>
    </row>
    <row r="49" spans="3:10" x14ac:dyDescent="0.3">
      <c r="C49" s="56"/>
    </row>
    <row r="50" spans="3:10" x14ac:dyDescent="0.3">
      <c r="C50" s="56"/>
    </row>
    <row r="51" spans="3:10" x14ac:dyDescent="0.3">
      <c r="C51" s="56"/>
    </row>
    <row r="52" spans="3:10" x14ac:dyDescent="0.3">
      <c r="C52" s="56"/>
    </row>
    <row r="53" spans="3:10" x14ac:dyDescent="0.3">
      <c r="C53" s="56"/>
    </row>
    <row r="54" spans="3:10" x14ac:dyDescent="0.3">
      <c r="C54" s="56"/>
    </row>
    <row r="55" spans="3:10" x14ac:dyDescent="0.3">
      <c r="C55" s="56"/>
      <c r="J55" s="85"/>
    </row>
    <row r="56" spans="3:10" x14ac:dyDescent="0.3">
      <c r="C56" s="56"/>
      <c r="J56" s="84"/>
    </row>
    <row r="57" spans="3:10" s="67" customFormat="1" x14ac:dyDescent="0.3">
      <c r="C57" s="56"/>
      <c r="J57" s="86"/>
    </row>
    <row r="58" spans="3:10" s="67" customFormat="1" x14ac:dyDescent="0.3">
      <c r="C58" s="56"/>
      <c r="J58" s="86"/>
    </row>
    <row r="59" spans="3:10" s="67" customFormat="1" x14ac:dyDescent="0.3">
      <c r="C59" s="56"/>
    </row>
    <row r="60" spans="3:10" s="67" customFormat="1" x14ac:dyDescent="0.3">
      <c r="C60" s="56"/>
    </row>
    <row r="61" spans="3:10" s="67" customFormat="1" ht="7.5" customHeight="1" x14ac:dyDescent="0.3">
      <c r="C61" s="56"/>
    </row>
    <row r="62" spans="3:10" s="67" customFormat="1" x14ac:dyDescent="0.3">
      <c r="C62" s="56"/>
      <c r="J62" s="87"/>
    </row>
    <row r="63" spans="3:10" x14ac:dyDescent="0.3">
      <c r="C63" s="56"/>
      <c r="I63" s="21"/>
      <c r="J63" s="84"/>
    </row>
    <row r="64" spans="3:10" x14ac:dyDescent="0.3">
      <c r="C64" s="56"/>
    </row>
    <row r="65" spans="3:3" x14ac:dyDescent="0.3">
      <c r="C65" s="56"/>
    </row>
    <row r="66" spans="3:3" x14ac:dyDescent="0.3">
      <c r="C66" s="56"/>
    </row>
    <row r="67" spans="3:3" x14ac:dyDescent="0.3">
      <c r="C67" s="56"/>
    </row>
    <row r="68" spans="3:3" x14ac:dyDescent="0.3">
      <c r="C68" s="56"/>
    </row>
    <row r="69" spans="3:3" x14ac:dyDescent="0.3">
      <c r="C69" s="56"/>
    </row>
    <row r="70" spans="3:3" x14ac:dyDescent="0.3">
      <c r="C70" s="56"/>
    </row>
    <row r="71" spans="3:3" x14ac:dyDescent="0.3">
      <c r="C71" s="56"/>
    </row>
    <row r="72" spans="3:3" x14ac:dyDescent="0.3">
      <c r="C72" s="56"/>
    </row>
    <row r="73" spans="3:3" x14ac:dyDescent="0.3">
      <c r="C73" s="56"/>
    </row>
    <row r="74" spans="3:3" x14ac:dyDescent="0.3">
      <c r="C74" s="56"/>
    </row>
    <row r="75" spans="3:3" x14ac:dyDescent="0.3">
      <c r="C75" s="56"/>
    </row>
    <row r="76" spans="3:3" x14ac:dyDescent="0.3">
      <c r="C76" s="56"/>
    </row>
    <row r="77" spans="3:3" x14ac:dyDescent="0.3">
      <c r="C77" s="56"/>
    </row>
    <row r="78" spans="3:3" x14ac:dyDescent="0.3">
      <c r="C78" s="56"/>
    </row>
    <row r="79" spans="3:3" x14ac:dyDescent="0.3">
      <c r="C79" s="56"/>
    </row>
    <row r="80" spans="3:3" x14ac:dyDescent="0.3">
      <c r="C80" s="56"/>
    </row>
    <row r="81" spans="3:3" x14ac:dyDescent="0.3">
      <c r="C81" s="56"/>
    </row>
    <row r="82" spans="3:3" x14ac:dyDescent="0.3">
      <c r="C82" s="56"/>
    </row>
    <row r="83" spans="3:3" x14ac:dyDescent="0.3">
      <c r="C83" s="56"/>
    </row>
    <row r="84" spans="3:3" x14ac:dyDescent="0.3">
      <c r="C84" s="56"/>
    </row>
    <row r="85" spans="3:3" x14ac:dyDescent="0.3">
      <c r="C85" s="56"/>
    </row>
    <row r="86" spans="3:3" x14ac:dyDescent="0.3">
      <c r="C86" s="56"/>
    </row>
    <row r="87" spans="3:3" x14ac:dyDescent="0.3">
      <c r="C87" s="56"/>
    </row>
    <row r="88" spans="3:3" x14ac:dyDescent="0.3">
      <c r="C88" s="56"/>
    </row>
    <row r="89" spans="3:3" x14ac:dyDescent="0.3">
      <c r="C89" s="56"/>
    </row>
    <row r="90" spans="3:3" x14ac:dyDescent="0.3">
      <c r="C90" s="56"/>
    </row>
    <row r="91" spans="3:3" x14ac:dyDescent="0.3">
      <c r="C91" s="56"/>
    </row>
    <row r="92" spans="3:3" x14ac:dyDescent="0.3">
      <c r="C92" s="56"/>
    </row>
    <row r="93" spans="3:3" x14ac:dyDescent="0.3">
      <c r="C93" s="56"/>
    </row>
    <row r="94" spans="3:3" x14ac:dyDescent="0.3">
      <c r="C94" s="56"/>
    </row>
    <row r="95" spans="3:3" x14ac:dyDescent="0.3">
      <c r="C95" s="56"/>
    </row>
    <row r="96" spans="3:3" x14ac:dyDescent="0.3">
      <c r="C96" s="56"/>
    </row>
    <row r="97" spans="3:3" x14ac:dyDescent="0.3">
      <c r="C97" s="56"/>
    </row>
    <row r="98" spans="3:3" x14ac:dyDescent="0.3">
      <c r="C98" s="56"/>
    </row>
    <row r="99" spans="3:3" x14ac:dyDescent="0.3">
      <c r="C99" s="56"/>
    </row>
    <row r="100" spans="3:3" x14ac:dyDescent="0.3">
      <c r="C100" s="56"/>
    </row>
  </sheetData>
  <sheetProtection algorithmName="SHA-512" hashValue="OU5wX2Na5P2M5zG2hfkd8M3Fh8JHwyzMijDgWMD75ZGl+25yPRWu16P+WZxoid1/d/NDOkCdDYgV5wRGQBjJPQ==" saltValue="efRN2Cag4UgBwPLefd8fyA==" spinCount="100000" sheet="1" objects="1" scenarios="1"/>
  <mergeCells count="1">
    <mergeCell ref="D2:J2"/>
  </mergeCells>
  <conditionalFormatting sqref="F13:F14 B16">
    <cfRule type="cellIs" dxfId="7" priority="1" stopIfTrue="1" operator="equal">
      <formula>MAX($G$26:$G$37)</formula>
    </cfRule>
  </conditionalFormatting>
  <conditionalFormatting sqref="G26:G42">
    <cfRule type="cellIs" dxfId="6" priority="2" stopIfTrue="1" operator="equal">
      <formula>MAX($G$26:$G$42)</formula>
    </cfRule>
  </conditionalFormatting>
  <dataValidations count="9">
    <dataValidation type="decimal" showInputMessage="1" showErrorMessage="1" prompt="0.01 to 100"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74C2D257-DA21-4F46-A996-21D05336412B}">
      <formula1>0.01</formula1>
      <formula2>100</formula2>
    </dataValidation>
    <dataValidation type="decimal" showInputMessage="1" showErrorMessage="1" prompt="0.01 to 1000"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xr:uid="{F989962F-5B4E-4904-BBD6-D0644A1F8381}">
      <formula1>0.01</formula1>
      <formula2>1000</formula2>
    </dataValidation>
    <dataValidation type="whole" allowBlank="1" showInputMessage="1" showErrorMessage="1" prompt="20 to 100"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DBA8F35A-8E16-4B5F-9A5B-C57EC3F689C1}">
      <formula1>20</formula1>
      <formula2>100</formula2>
    </dataValidation>
    <dataValidation type="whole" errorStyle="information" allowBlank="1" showInputMessage="1" showErrorMessage="1" prompt="Do not use parcel area or landscape areas when sizing the facility. See criteria guidanc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B6212A4B-9E40-4EF9-AFB8-01DC9A758075}">
      <formula1>0</formula1>
      <formula2>871200</formula2>
    </dataValidation>
    <dataValidation type="decimal" allowBlank="1" showInputMessage="1" showErrorMessage="1" prompt="0.01 to 1.0"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52A08F61-B63F-4BB9-8306-8E22C257F78C}">
      <formula1>0.01</formula1>
      <formula2>1</formula2>
    </dataValidation>
    <dataValidation type="decimal" showInputMessage="1" showErrorMessage="1" prompt="1.1 to 2.5"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35B5DA94-4768-4D87-8814-D8E7D3AD14AB}">
      <formula1>1.1</formula1>
      <formula2>2.5</formula2>
    </dataValidation>
    <dataValidation allowBlank="1" showInputMessage="1" showErrorMessage="1" prompt="Format: MM/DD/YYYY"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xr:uid="{E3B362F1-4064-41BF-A0E1-01DE68546B85}"/>
    <dataValidation allowBlank="1" showInputMessage="1" showErrorMessage="1" prompt="Designer's initials"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C2CFBC1B-9309-4879-B4A1-3F1B8532680F}"/>
    <dataValidation allowBlank="1" showInputMessage="1" showErrorMessage="1" promptTitle="Enter:" prompt="Project Name_x000a_Assr Parcel No._x000a_Application No." sqref="D2:K2 IZ2:JG2 SV2:TC2 ACR2:ACY2 AMN2:AMU2 AWJ2:AWQ2 BGF2:BGM2 BQB2:BQI2 BZX2:CAE2 CJT2:CKA2 CTP2:CTW2 DDL2:DDS2 DNH2:DNO2 DXD2:DXK2 EGZ2:EHG2 EQV2:ERC2 FAR2:FAY2 FKN2:FKU2 FUJ2:FUQ2 GEF2:GEM2 GOB2:GOI2 GXX2:GYE2 HHT2:HIA2 HRP2:HRW2 IBL2:IBS2 ILH2:ILO2 IVD2:IVK2 JEZ2:JFG2 JOV2:JPC2 JYR2:JYY2 KIN2:KIU2 KSJ2:KSQ2 LCF2:LCM2 LMB2:LMI2 LVX2:LWE2 MFT2:MGA2 MPP2:MPW2 MZL2:MZS2 NJH2:NJO2 NTD2:NTK2 OCZ2:ODG2 OMV2:ONC2 OWR2:OWY2 PGN2:PGU2 PQJ2:PQQ2 QAF2:QAM2 QKB2:QKI2 QTX2:QUE2 RDT2:REA2 RNP2:RNW2 RXL2:RXS2 SHH2:SHO2 SRD2:SRK2 TAZ2:TBG2 TKV2:TLC2 TUR2:TUY2 UEN2:UEU2 UOJ2:UOQ2 UYF2:UYM2 VIB2:VII2 VRX2:VSE2 WBT2:WCA2 WLP2:WLW2 WVL2:WVS2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xr:uid="{F666A046-B436-4DC3-8031-D5694550F844}"/>
  </dataValidations>
  <hyperlinks>
    <hyperlink ref="H44" r:id="rId1" display="http://www.dpw.co.santa-cruz.ca.us/drainage.htm" xr:uid="{34C5B04A-F0CF-4297-B02E-883A75172D4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A5B3-0B61-412A-8526-7BC6AE8C1FB0}">
  <dimension ref="B2:O100"/>
  <sheetViews>
    <sheetView zoomScale="90" zoomScaleNormal="90" workbookViewId="0">
      <selection activeCell="D2" sqref="D2:J2"/>
    </sheetView>
  </sheetViews>
  <sheetFormatPr defaultRowHeight="14.4" x14ac:dyDescent="0.3"/>
  <cols>
    <col min="1" max="1" width="1.6640625" customWidth="1"/>
    <col min="2" max="7" width="11.6640625" customWidth="1"/>
    <col min="8" max="8" width="1.6640625" customWidth="1"/>
    <col min="9" max="10" width="10.6640625" customWidth="1"/>
    <col min="11" max="11" width="1.6640625" customWidth="1"/>
    <col min="12" max="12" width="12.6640625" customWidth="1"/>
    <col min="13" max="13" width="6.6640625" customWidth="1"/>
    <col min="14" max="14" width="10.6640625" customWidth="1"/>
    <col min="15" max="15" width="11.6640625" customWidth="1"/>
    <col min="16" max="16" width="1.6640625" customWidth="1"/>
    <col min="257" max="257" width="1.6640625" customWidth="1"/>
    <col min="258" max="263" width="11.6640625" customWidth="1"/>
    <col min="264" max="264" width="1.6640625" customWidth="1"/>
    <col min="265" max="266" width="10.6640625" customWidth="1"/>
    <col min="267" max="267" width="1.6640625" customWidth="1"/>
    <col min="268" max="268" width="12.6640625" customWidth="1"/>
    <col min="269" max="269" width="6.6640625" customWidth="1"/>
    <col min="270" max="270" width="10.6640625" customWidth="1"/>
    <col min="271" max="271" width="11.6640625" customWidth="1"/>
    <col min="272" max="272" width="1.6640625" customWidth="1"/>
    <col min="513" max="513" width="1.6640625" customWidth="1"/>
    <col min="514" max="519" width="11.6640625" customWidth="1"/>
    <col min="520" max="520" width="1.6640625" customWidth="1"/>
    <col min="521" max="522" width="10.6640625" customWidth="1"/>
    <col min="523" max="523" width="1.6640625" customWidth="1"/>
    <col min="524" max="524" width="12.6640625" customWidth="1"/>
    <col min="525" max="525" width="6.6640625" customWidth="1"/>
    <col min="526" max="526" width="10.6640625" customWidth="1"/>
    <col min="527" max="527" width="11.6640625" customWidth="1"/>
    <col min="528" max="528" width="1.6640625" customWidth="1"/>
    <col min="769" max="769" width="1.6640625" customWidth="1"/>
    <col min="770" max="775" width="11.6640625" customWidth="1"/>
    <col min="776" max="776" width="1.6640625" customWidth="1"/>
    <col min="777" max="778" width="10.6640625" customWidth="1"/>
    <col min="779" max="779" width="1.6640625" customWidth="1"/>
    <col min="780" max="780" width="12.6640625" customWidth="1"/>
    <col min="781" max="781" width="6.6640625" customWidth="1"/>
    <col min="782" max="782" width="10.6640625" customWidth="1"/>
    <col min="783" max="783" width="11.6640625" customWidth="1"/>
    <col min="784" max="784" width="1.6640625" customWidth="1"/>
    <col min="1025" max="1025" width="1.6640625" customWidth="1"/>
    <col min="1026" max="1031" width="11.6640625" customWidth="1"/>
    <col min="1032" max="1032" width="1.6640625" customWidth="1"/>
    <col min="1033" max="1034" width="10.6640625" customWidth="1"/>
    <col min="1035" max="1035" width="1.6640625" customWidth="1"/>
    <col min="1036" max="1036" width="12.6640625" customWidth="1"/>
    <col min="1037" max="1037" width="6.6640625" customWidth="1"/>
    <col min="1038" max="1038" width="10.6640625" customWidth="1"/>
    <col min="1039" max="1039" width="11.6640625" customWidth="1"/>
    <col min="1040" max="1040" width="1.6640625" customWidth="1"/>
    <col min="1281" max="1281" width="1.6640625" customWidth="1"/>
    <col min="1282" max="1287" width="11.6640625" customWidth="1"/>
    <col min="1288" max="1288" width="1.6640625" customWidth="1"/>
    <col min="1289" max="1290" width="10.6640625" customWidth="1"/>
    <col min="1291" max="1291" width="1.6640625" customWidth="1"/>
    <col min="1292" max="1292" width="12.6640625" customWidth="1"/>
    <col min="1293" max="1293" width="6.6640625" customWidth="1"/>
    <col min="1294" max="1294" width="10.6640625" customWidth="1"/>
    <col min="1295" max="1295" width="11.6640625" customWidth="1"/>
    <col min="1296" max="1296" width="1.6640625" customWidth="1"/>
    <col min="1537" max="1537" width="1.6640625" customWidth="1"/>
    <col min="1538" max="1543" width="11.6640625" customWidth="1"/>
    <col min="1544" max="1544" width="1.6640625" customWidth="1"/>
    <col min="1545" max="1546" width="10.6640625" customWidth="1"/>
    <col min="1547" max="1547" width="1.6640625" customWidth="1"/>
    <col min="1548" max="1548" width="12.6640625" customWidth="1"/>
    <col min="1549" max="1549" width="6.6640625" customWidth="1"/>
    <col min="1550" max="1550" width="10.6640625" customWidth="1"/>
    <col min="1551" max="1551" width="11.6640625" customWidth="1"/>
    <col min="1552" max="1552" width="1.6640625" customWidth="1"/>
    <col min="1793" max="1793" width="1.6640625" customWidth="1"/>
    <col min="1794" max="1799" width="11.6640625" customWidth="1"/>
    <col min="1800" max="1800" width="1.6640625" customWidth="1"/>
    <col min="1801" max="1802" width="10.6640625" customWidth="1"/>
    <col min="1803" max="1803" width="1.6640625" customWidth="1"/>
    <col min="1804" max="1804" width="12.6640625" customWidth="1"/>
    <col min="1805" max="1805" width="6.6640625" customWidth="1"/>
    <col min="1806" max="1806" width="10.6640625" customWidth="1"/>
    <col min="1807" max="1807" width="11.6640625" customWidth="1"/>
    <col min="1808" max="1808" width="1.6640625" customWidth="1"/>
    <col min="2049" max="2049" width="1.6640625" customWidth="1"/>
    <col min="2050" max="2055" width="11.6640625" customWidth="1"/>
    <col min="2056" max="2056" width="1.6640625" customWidth="1"/>
    <col min="2057" max="2058" width="10.6640625" customWidth="1"/>
    <col min="2059" max="2059" width="1.6640625" customWidth="1"/>
    <col min="2060" max="2060" width="12.6640625" customWidth="1"/>
    <col min="2061" max="2061" width="6.6640625" customWidth="1"/>
    <col min="2062" max="2062" width="10.6640625" customWidth="1"/>
    <col min="2063" max="2063" width="11.6640625" customWidth="1"/>
    <col min="2064" max="2064" width="1.6640625" customWidth="1"/>
    <col min="2305" max="2305" width="1.6640625" customWidth="1"/>
    <col min="2306" max="2311" width="11.6640625" customWidth="1"/>
    <col min="2312" max="2312" width="1.6640625" customWidth="1"/>
    <col min="2313" max="2314" width="10.6640625" customWidth="1"/>
    <col min="2315" max="2315" width="1.6640625" customWidth="1"/>
    <col min="2316" max="2316" width="12.6640625" customWidth="1"/>
    <col min="2317" max="2317" width="6.6640625" customWidth="1"/>
    <col min="2318" max="2318" width="10.6640625" customWidth="1"/>
    <col min="2319" max="2319" width="11.6640625" customWidth="1"/>
    <col min="2320" max="2320" width="1.6640625" customWidth="1"/>
    <col min="2561" max="2561" width="1.6640625" customWidth="1"/>
    <col min="2562" max="2567" width="11.6640625" customWidth="1"/>
    <col min="2568" max="2568" width="1.6640625" customWidth="1"/>
    <col min="2569" max="2570" width="10.6640625" customWidth="1"/>
    <col min="2571" max="2571" width="1.6640625" customWidth="1"/>
    <col min="2572" max="2572" width="12.6640625" customWidth="1"/>
    <col min="2573" max="2573" width="6.6640625" customWidth="1"/>
    <col min="2574" max="2574" width="10.6640625" customWidth="1"/>
    <col min="2575" max="2575" width="11.6640625" customWidth="1"/>
    <col min="2576" max="2576" width="1.6640625" customWidth="1"/>
    <col min="2817" max="2817" width="1.6640625" customWidth="1"/>
    <col min="2818" max="2823" width="11.6640625" customWidth="1"/>
    <col min="2824" max="2824" width="1.6640625" customWidth="1"/>
    <col min="2825" max="2826" width="10.6640625" customWidth="1"/>
    <col min="2827" max="2827" width="1.6640625" customWidth="1"/>
    <col min="2828" max="2828" width="12.6640625" customWidth="1"/>
    <col min="2829" max="2829" width="6.6640625" customWidth="1"/>
    <col min="2830" max="2830" width="10.6640625" customWidth="1"/>
    <col min="2831" max="2831" width="11.6640625" customWidth="1"/>
    <col min="2832" max="2832" width="1.6640625" customWidth="1"/>
    <col min="3073" max="3073" width="1.6640625" customWidth="1"/>
    <col min="3074" max="3079" width="11.6640625" customWidth="1"/>
    <col min="3080" max="3080" width="1.6640625" customWidth="1"/>
    <col min="3081" max="3082" width="10.6640625" customWidth="1"/>
    <col min="3083" max="3083" width="1.6640625" customWidth="1"/>
    <col min="3084" max="3084" width="12.6640625" customWidth="1"/>
    <col min="3085" max="3085" width="6.6640625" customWidth="1"/>
    <col min="3086" max="3086" width="10.6640625" customWidth="1"/>
    <col min="3087" max="3087" width="11.6640625" customWidth="1"/>
    <col min="3088" max="3088" width="1.6640625" customWidth="1"/>
    <col min="3329" max="3329" width="1.6640625" customWidth="1"/>
    <col min="3330" max="3335" width="11.6640625" customWidth="1"/>
    <col min="3336" max="3336" width="1.6640625" customWidth="1"/>
    <col min="3337" max="3338" width="10.6640625" customWidth="1"/>
    <col min="3339" max="3339" width="1.6640625" customWidth="1"/>
    <col min="3340" max="3340" width="12.6640625" customWidth="1"/>
    <col min="3341" max="3341" width="6.6640625" customWidth="1"/>
    <col min="3342" max="3342" width="10.6640625" customWidth="1"/>
    <col min="3343" max="3343" width="11.6640625" customWidth="1"/>
    <col min="3344" max="3344" width="1.6640625" customWidth="1"/>
    <col min="3585" max="3585" width="1.6640625" customWidth="1"/>
    <col min="3586" max="3591" width="11.6640625" customWidth="1"/>
    <col min="3592" max="3592" width="1.6640625" customWidth="1"/>
    <col min="3593" max="3594" width="10.6640625" customWidth="1"/>
    <col min="3595" max="3595" width="1.6640625" customWidth="1"/>
    <col min="3596" max="3596" width="12.6640625" customWidth="1"/>
    <col min="3597" max="3597" width="6.6640625" customWidth="1"/>
    <col min="3598" max="3598" width="10.6640625" customWidth="1"/>
    <col min="3599" max="3599" width="11.6640625" customWidth="1"/>
    <col min="3600" max="3600" width="1.6640625" customWidth="1"/>
    <col min="3841" max="3841" width="1.6640625" customWidth="1"/>
    <col min="3842" max="3847" width="11.6640625" customWidth="1"/>
    <col min="3848" max="3848" width="1.6640625" customWidth="1"/>
    <col min="3849" max="3850" width="10.6640625" customWidth="1"/>
    <col min="3851" max="3851" width="1.6640625" customWidth="1"/>
    <col min="3852" max="3852" width="12.6640625" customWidth="1"/>
    <col min="3853" max="3853" width="6.6640625" customWidth="1"/>
    <col min="3854" max="3854" width="10.6640625" customWidth="1"/>
    <col min="3855" max="3855" width="11.6640625" customWidth="1"/>
    <col min="3856" max="3856" width="1.6640625" customWidth="1"/>
    <col min="4097" max="4097" width="1.6640625" customWidth="1"/>
    <col min="4098" max="4103" width="11.6640625" customWidth="1"/>
    <col min="4104" max="4104" width="1.6640625" customWidth="1"/>
    <col min="4105" max="4106" width="10.6640625" customWidth="1"/>
    <col min="4107" max="4107" width="1.6640625" customWidth="1"/>
    <col min="4108" max="4108" width="12.6640625" customWidth="1"/>
    <col min="4109" max="4109" width="6.6640625" customWidth="1"/>
    <col min="4110" max="4110" width="10.6640625" customWidth="1"/>
    <col min="4111" max="4111" width="11.6640625" customWidth="1"/>
    <col min="4112" max="4112" width="1.6640625" customWidth="1"/>
    <col min="4353" max="4353" width="1.6640625" customWidth="1"/>
    <col min="4354" max="4359" width="11.6640625" customWidth="1"/>
    <col min="4360" max="4360" width="1.6640625" customWidth="1"/>
    <col min="4361" max="4362" width="10.6640625" customWidth="1"/>
    <col min="4363" max="4363" width="1.6640625" customWidth="1"/>
    <col min="4364" max="4364" width="12.6640625" customWidth="1"/>
    <col min="4365" max="4365" width="6.6640625" customWidth="1"/>
    <col min="4366" max="4366" width="10.6640625" customWidth="1"/>
    <col min="4367" max="4367" width="11.6640625" customWidth="1"/>
    <col min="4368" max="4368" width="1.6640625" customWidth="1"/>
    <col min="4609" max="4609" width="1.6640625" customWidth="1"/>
    <col min="4610" max="4615" width="11.6640625" customWidth="1"/>
    <col min="4616" max="4616" width="1.6640625" customWidth="1"/>
    <col min="4617" max="4618" width="10.6640625" customWidth="1"/>
    <col min="4619" max="4619" width="1.6640625" customWidth="1"/>
    <col min="4620" max="4620" width="12.6640625" customWidth="1"/>
    <col min="4621" max="4621" width="6.6640625" customWidth="1"/>
    <col min="4622" max="4622" width="10.6640625" customWidth="1"/>
    <col min="4623" max="4623" width="11.6640625" customWidth="1"/>
    <col min="4624" max="4624" width="1.6640625" customWidth="1"/>
    <col min="4865" max="4865" width="1.6640625" customWidth="1"/>
    <col min="4866" max="4871" width="11.6640625" customWidth="1"/>
    <col min="4872" max="4872" width="1.6640625" customWidth="1"/>
    <col min="4873" max="4874" width="10.6640625" customWidth="1"/>
    <col min="4875" max="4875" width="1.6640625" customWidth="1"/>
    <col min="4876" max="4876" width="12.6640625" customWidth="1"/>
    <col min="4877" max="4877" width="6.6640625" customWidth="1"/>
    <col min="4878" max="4878" width="10.6640625" customWidth="1"/>
    <col min="4879" max="4879" width="11.6640625" customWidth="1"/>
    <col min="4880" max="4880" width="1.6640625" customWidth="1"/>
    <col min="5121" max="5121" width="1.6640625" customWidth="1"/>
    <col min="5122" max="5127" width="11.6640625" customWidth="1"/>
    <col min="5128" max="5128" width="1.6640625" customWidth="1"/>
    <col min="5129" max="5130" width="10.6640625" customWidth="1"/>
    <col min="5131" max="5131" width="1.6640625" customWidth="1"/>
    <col min="5132" max="5132" width="12.6640625" customWidth="1"/>
    <col min="5133" max="5133" width="6.6640625" customWidth="1"/>
    <col min="5134" max="5134" width="10.6640625" customWidth="1"/>
    <col min="5135" max="5135" width="11.6640625" customWidth="1"/>
    <col min="5136" max="5136" width="1.6640625" customWidth="1"/>
    <col min="5377" max="5377" width="1.6640625" customWidth="1"/>
    <col min="5378" max="5383" width="11.6640625" customWidth="1"/>
    <col min="5384" max="5384" width="1.6640625" customWidth="1"/>
    <col min="5385" max="5386" width="10.6640625" customWidth="1"/>
    <col min="5387" max="5387" width="1.6640625" customWidth="1"/>
    <col min="5388" max="5388" width="12.6640625" customWidth="1"/>
    <col min="5389" max="5389" width="6.6640625" customWidth="1"/>
    <col min="5390" max="5390" width="10.6640625" customWidth="1"/>
    <col min="5391" max="5391" width="11.6640625" customWidth="1"/>
    <col min="5392" max="5392" width="1.6640625" customWidth="1"/>
    <col min="5633" max="5633" width="1.6640625" customWidth="1"/>
    <col min="5634" max="5639" width="11.6640625" customWidth="1"/>
    <col min="5640" max="5640" width="1.6640625" customWidth="1"/>
    <col min="5641" max="5642" width="10.6640625" customWidth="1"/>
    <col min="5643" max="5643" width="1.6640625" customWidth="1"/>
    <col min="5644" max="5644" width="12.6640625" customWidth="1"/>
    <col min="5645" max="5645" width="6.6640625" customWidth="1"/>
    <col min="5646" max="5646" width="10.6640625" customWidth="1"/>
    <col min="5647" max="5647" width="11.6640625" customWidth="1"/>
    <col min="5648" max="5648" width="1.6640625" customWidth="1"/>
    <col min="5889" max="5889" width="1.6640625" customWidth="1"/>
    <col min="5890" max="5895" width="11.6640625" customWidth="1"/>
    <col min="5896" max="5896" width="1.6640625" customWidth="1"/>
    <col min="5897" max="5898" width="10.6640625" customWidth="1"/>
    <col min="5899" max="5899" width="1.6640625" customWidth="1"/>
    <col min="5900" max="5900" width="12.6640625" customWidth="1"/>
    <col min="5901" max="5901" width="6.6640625" customWidth="1"/>
    <col min="5902" max="5902" width="10.6640625" customWidth="1"/>
    <col min="5903" max="5903" width="11.6640625" customWidth="1"/>
    <col min="5904" max="5904" width="1.6640625" customWidth="1"/>
    <col min="6145" max="6145" width="1.6640625" customWidth="1"/>
    <col min="6146" max="6151" width="11.6640625" customWidth="1"/>
    <col min="6152" max="6152" width="1.6640625" customWidth="1"/>
    <col min="6153" max="6154" width="10.6640625" customWidth="1"/>
    <col min="6155" max="6155" width="1.6640625" customWidth="1"/>
    <col min="6156" max="6156" width="12.6640625" customWidth="1"/>
    <col min="6157" max="6157" width="6.6640625" customWidth="1"/>
    <col min="6158" max="6158" width="10.6640625" customWidth="1"/>
    <col min="6159" max="6159" width="11.6640625" customWidth="1"/>
    <col min="6160" max="6160" width="1.6640625" customWidth="1"/>
    <col min="6401" max="6401" width="1.6640625" customWidth="1"/>
    <col min="6402" max="6407" width="11.6640625" customWidth="1"/>
    <col min="6408" max="6408" width="1.6640625" customWidth="1"/>
    <col min="6409" max="6410" width="10.6640625" customWidth="1"/>
    <col min="6411" max="6411" width="1.6640625" customWidth="1"/>
    <col min="6412" max="6412" width="12.6640625" customWidth="1"/>
    <col min="6413" max="6413" width="6.6640625" customWidth="1"/>
    <col min="6414" max="6414" width="10.6640625" customWidth="1"/>
    <col min="6415" max="6415" width="11.6640625" customWidth="1"/>
    <col min="6416" max="6416" width="1.6640625" customWidth="1"/>
    <col min="6657" max="6657" width="1.6640625" customWidth="1"/>
    <col min="6658" max="6663" width="11.6640625" customWidth="1"/>
    <col min="6664" max="6664" width="1.6640625" customWidth="1"/>
    <col min="6665" max="6666" width="10.6640625" customWidth="1"/>
    <col min="6667" max="6667" width="1.6640625" customWidth="1"/>
    <col min="6668" max="6668" width="12.6640625" customWidth="1"/>
    <col min="6669" max="6669" width="6.6640625" customWidth="1"/>
    <col min="6670" max="6670" width="10.6640625" customWidth="1"/>
    <col min="6671" max="6671" width="11.6640625" customWidth="1"/>
    <col min="6672" max="6672" width="1.6640625" customWidth="1"/>
    <col min="6913" max="6913" width="1.6640625" customWidth="1"/>
    <col min="6914" max="6919" width="11.6640625" customWidth="1"/>
    <col min="6920" max="6920" width="1.6640625" customWidth="1"/>
    <col min="6921" max="6922" width="10.6640625" customWidth="1"/>
    <col min="6923" max="6923" width="1.6640625" customWidth="1"/>
    <col min="6924" max="6924" width="12.6640625" customWidth="1"/>
    <col min="6925" max="6925" width="6.6640625" customWidth="1"/>
    <col min="6926" max="6926" width="10.6640625" customWidth="1"/>
    <col min="6927" max="6927" width="11.6640625" customWidth="1"/>
    <col min="6928" max="6928" width="1.6640625" customWidth="1"/>
    <col min="7169" max="7169" width="1.6640625" customWidth="1"/>
    <col min="7170" max="7175" width="11.6640625" customWidth="1"/>
    <col min="7176" max="7176" width="1.6640625" customWidth="1"/>
    <col min="7177" max="7178" width="10.6640625" customWidth="1"/>
    <col min="7179" max="7179" width="1.6640625" customWidth="1"/>
    <col min="7180" max="7180" width="12.6640625" customWidth="1"/>
    <col min="7181" max="7181" width="6.6640625" customWidth="1"/>
    <col min="7182" max="7182" width="10.6640625" customWidth="1"/>
    <col min="7183" max="7183" width="11.6640625" customWidth="1"/>
    <col min="7184" max="7184" width="1.6640625" customWidth="1"/>
    <col min="7425" max="7425" width="1.6640625" customWidth="1"/>
    <col min="7426" max="7431" width="11.6640625" customWidth="1"/>
    <col min="7432" max="7432" width="1.6640625" customWidth="1"/>
    <col min="7433" max="7434" width="10.6640625" customWidth="1"/>
    <col min="7435" max="7435" width="1.6640625" customWidth="1"/>
    <col min="7436" max="7436" width="12.6640625" customWidth="1"/>
    <col min="7437" max="7437" width="6.6640625" customWidth="1"/>
    <col min="7438" max="7438" width="10.6640625" customWidth="1"/>
    <col min="7439" max="7439" width="11.6640625" customWidth="1"/>
    <col min="7440" max="7440" width="1.6640625" customWidth="1"/>
    <col min="7681" max="7681" width="1.6640625" customWidth="1"/>
    <col min="7682" max="7687" width="11.6640625" customWidth="1"/>
    <col min="7688" max="7688" width="1.6640625" customWidth="1"/>
    <col min="7689" max="7690" width="10.6640625" customWidth="1"/>
    <col min="7691" max="7691" width="1.6640625" customWidth="1"/>
    <col min="7692" max="7692" width="12.6640625" customWidth="1"/>
    <col min="7693" max="7693" width="6.6640625" customWidth="1"/>
    <col min="7694" max="7694" width="10.6640625" customWidth="1"/>
    <col min="7695" max="7695" width="11.6640625" customWidth="1"/>
    <col min="7696" max="7696" width="1.6640625" customWidth="1"/>
    <col min="7937" max="7937" width="1.6640625" customWidth="1"/>
    <col min="7938" max="7943" width="11.6640625" customWidth="1"/>
    <col min="7944" max="7944" width="1.6640625" customWidth="1"/>
    <col min="7945" max="7946" width="10.6640625" customWidth="1"/>
    <col min="7947" max="7947" width="1.6640625" customWidth="1"/>
    <col min="7948" max="7948" width="12.6640625" customWidth="1"/>
    <col min="7949" max="7949" width="6.6640625" customWidth="1"/>
    <col min="7950" max="7950" width="10.6640625" customWidth="1"/>
    <col min="7951" max="7951" width="11.6640625" customWidth="1"/>
    <col min="7952" max="7952" width="1.6640625" customWidth="1"/>
    <col min="8193" max="8193" width="1.6640625" customWidth="1"/>
    <col min="8194" max="8199" width="11.6640625" customWidth="1"/>
    <col min="8200" max="8200" width="1.6640625" customWidth="1"/>
    <col min="8201" max="8202" width="10.6640625" customWidth="1"/>
    <col min="8203" max="8203" width="1.6640625" customWidth="1"/>
    <col min="8204" max="8204" width="12.6640625" customWidth="1"/>
    <col min="8205" max="8205" width="6.6640625" customWidth="1"/>
    <col min="8206" max="8206" width="10.6640625" customWidth="1"/>
    <col min="8207" max="8207" width="11.6640625" customWidth="1"/>
    <col min="8208" max="8208" width="1.6640625" customWidth="1"/>
    <col min="8449" max="8449" width="1.6640625" customWidth="1"/>
    <col min="8450" max="8455" width="11.6640625" customWidth="1"/>
    <col min="8456" max="8456" width="1.6640625" customWidth="1"/>
    <col min="8457" max="8458" width="10.6640625" customWidth="1"/>
    <col min="8459" max="8459" width="1.6640625" customWidth="1"/>
    <col min="8460" max="8460" width="12.6640625" customWidth="1"/>
    <col min="8461" max="8461" width="6.6640625" customWidth="1"/>
    <col min="8462" max="8462" width="10.6640625" customWidth="1"/>
    <col min="8463" max="8463" width="11.6640625" customWidth="1"/>
    <col min="8464" max="8464" width="1.6640625" customWidth="1"/>
    <col min="8705" max="8705" width="1.6640625" customWidth="1"/>
    <col min="8706" max="8711" width="11.6640625" customWidth="1"/>
    <col min="8712" max="8712" width="1.6640625" customWidth="1"/>
    <col min="8713" max="8714" width="10.6640625" customWidth="1"/>
    <col min="8715" max="8715" width="1.6640625" customWidth="1"/>
    <col min="8716" max="8716" width="12.6640625" customWidth="1"/>
    <col min="8717" max="8717" width="6.6640625" customWidth="1"/>
    <col min="8718" max="8718" width="10.6640625" customWidth="1"/>
    <col min="8719" max="8719" width="11.6640625" customWidth="1"/>
    <col min="8720" max="8720" width="1.6640625" customWidth="1"/>
    <col min="8961" max="8961" width="1.6640625" customWidth="1"/>
    <col min="8962" max="8967" width="11.6640625" customWidth="1"/>
    <col min="8968" max="8968" width="1.6640625" customWidth="1"/>
    <col min="8969" max="8970" width="10.6640625" customWidth="1"/>
    <col min="8971" max="8971" width="1.6640625" customWidth="1"/>
    <col min="8972" max="8972" width="12.6640625" customWidth="1"/>
    <col min="8973" max="8973" width="6.6640625" customWidth="1"/>
    <col min="8974" max="8974" width="10.6640625" customWidth="1"/>
    <col min="8975" max="8975" width="11.6640625" customWidth="1"/>
    <col min="8976" max="8976" width="1.6640625" customWidth="1"/>
    <col min="9217" max="9217" width="1.6640625" customWidth="1"/>
    <col min="9218" max="9223" width="11.6640625" customWidth="1"/>
    <col min="9224" max="9224" width="1.6640625" customWidth="1"/>
    <col min="9225" max="9226" width="10.6640625" customWidth="1"/>
    <col min="9227" max="9227" width="1.6640625" customWidth="1"/>
    <col min="9228" max="9228" width="12.6640625" customWidth="1"/>
    <col min="9229" max="9229" width="6.6640625" customWidth="1"/>
    <col min="9230" max="9230" width="10.6640625" customWidth="1"/>
    <col min="9231" max="9231" width="11.6640625" customWidth="1"/>
    <col min="9232" max="9232" width="1.6640625" customWidth="1"/>
    <col min="9473" max="9473" width="1.6640625" customWidth="1"/>
    <col min="9474" max="9479" width="11.6640625" customWidth="1"/>
    <col min="9480" max="9480" width="1.6640625" customWidth="1"/>
    <col min="9481" max="9482" width="10.6640625" customWidth="1"/>
    <col min="9483" max="9483" width="1.6640625" customWidth="1"/>
    <col min="9484" max="9484" width="12.6640625" customWidth="1"/>
    <col min="9485" max="9485" width="6.6640625" customWidth="1"/>
    <col min="9486" max="9486" width="10.6640625" customWidth="1"/>
    <col min="9487" max="9487" width="11.6640625" customWidth="1"/>
    <col min="9488" max="9488" width="1.6640625" customWidth="1"/>
    <col min="9729" max="9729" width="1.6640625" customWidth="1"/>
    <col min="9730" max="9735" width="11.6640625" customWidth="1"/>
    <col min="9736" max="9736" width="1.6640625" customWidth="1"/>
    <col min="9737" max="9738" width="10.6640625" customWidth="1"/>
    <col min="9739" max="9739" width="1.6640625" customWidth="1"/>
    <col min="9740" max="9740" width="12.6640625" customWidth="1"/>
    <col min="9741" max="9741" width="6.6640625" customWidth="1"/>
    <col min="9742" max="9742" width="10.6640625" customWidth="1"/>
    <col min="9743" max="9743" width="11.6640625" customWidth="1"/>
    <col min="9744" max="9744" width="1.6640625" customWidth="1"/>
    <col min="9985" max="9985" width="1.6640625" customWidth="1"/>
    <col min="9986" max="9991" width="11.6640625" customWidth="1"/>
    <col min="9992" max="9992" width="1.6640625" customWidth="1"/>
    <col min="9993" max="9994" width="10.6640625" customWidth="1"/>
    <col min="9995" max="9995" width="1.6640625" customWidth="1"/>
    <col min="9996" max="9996" width="12.6640625" customWidth="1"/>
    <col min="9997" max="9997" width="6.6640625" customWidth="1"/>
    <col min="9998" max="9998" width="10.6640625" customWidth="1"/>
    <col min="9999" max="9999" width="11.6640625" customWidth="1"/>
    <col min="10000" max="10000" width="1.6640625" customWidth="1"/>
    <col min="10241" max="10241" width="1.6640625" customWidth="1"/>
    <col min="10242" max="10247" width="11.6640625" customWidth="1"/>
    <col min="10248" max="10248" width="1.6640625" customWidth="1"/>
    <col min="10249" max="10250" width="10.6640625" customWidth="1"/>
    <col min="10251" max="10251" width="1.6640625" customWidth="1"/>
    <col min="10252" max="10252" width="12.6640625" customWidth="1"/>
    <col min="10253" max="10253" width="6.6640625" customWidth="1"/>
    <col min="10254" max="10254" width="10.6640625" customWidth="1"/>
    <col min="10255" max="10255" width="11.6640625" customWidth="1"/>
    <col min="10256" max="10256" width="1.6640625" customWidth="1"/>
    <col min="10497" max="10497" width="1.6640625" customWidth="1"/>
    <col min="10498" max="10503" width="11.6640625" customWidth="1"/>
    <col min="10504" max="10504" width="1.6640625" customWidth="1"/>
    <col min="10505" max="10506" width="10.6640625" customWidth="1"/>
    <col min="10507" max="10507" width="1.6640625" customWidth="1"/>
    <col min="10508" max="10508" width="12.6640625" customWidth="1"/>
    <col min="10509" max="10509" width="6.6640625" customWidth="1"/>
    <col min="10510" max="10510" width="10.6640625" customWidth="1"/>
    <col min="10511" max="10511" width="11.6640625" customWidth="1"/>
    <col min="10512" max="10512" width="1.6640625" customWidth="1"/>
    <col min="10753" max="10753" width="1.6640625" customWidth="1"/>
    <col min="10754" max="10759" width="11.6640625" customWidth="1"/>
    <col min="10760" max="10760" width="1.6640625" customWidth="1"/>
    <col min="10761" max="10762" width="10.6640625" customWidth="1"/>
    <col min="10763" max="10763" width="1.6640625" customWidth="1"/>
    <col min="10764" max="10764" width="12.6640625" customWidth="1"/>
    <col min="10765" max="10765" width="6.6640625" customWidth="1"/>
    <col min="10766" max="10766" width="10.6640625" customWidth="1"/>
    <col min="10767" max="10767" width="11.6640625" customWidth="1"/>
    <col min="10768" max="10768" width="1.6640625" customWidth="1"/>
    <col min="11009" max="11009" width="1.6640625" customWidth="1"/>
    <col min="11010" max="11015" width="11.6640625" customWidth="1"/>
    <col min="11016" max="11016" width="1.6640625" customWidth="1"/>
    <col min="11017" max="11018" width="10.6640625" customWidth="1"/>
    <col min="11019" max="11019" width="1.6640625" customWidth="1"/>
    <col min="11020" max="11020" width="12.6640625" customWidth="1"/>
    <col min="11021" max="11021" width="6.6640625" customWidth="1"/>
    <col min="11022" max="11022" width="10.6640625" customWidth="1"/>
    <col min="11023" max="11023" width="11.6640625" customWidth="1"/>
    <col min="11024" max="11024" width="1.6640625" customWidth="1"/>
    <col min="11265" max="11265" width="1.6640625" customWidth="1"/>
    <col min="11266" max="11271" width="11.6640625" customWidth="1"/>
    <col min="11272" max="11272" width="1.6640625" customWidth="1"/>
    <col min="11273" max="11274" width="10.6640625" customWidth="1"/>
    <col min="11275" max="11275" width="1.6640625" customWidth="1"/>
    <col min="11276" max="11276" width="12.6640625" customWidth="1"/>
    <col min="11277" max="11277" width="6.6640625" customWidth="1"/>
    <col min="11278" max="11278" width="10.6640625" customWidth="1"/>
    <col min="11279" max="11279" width="11.6640625" customWidth="1"/>
    <col min="11280" max="11280" width="1.6640625" customWidth="1"/>
    <col min="11521" max="11521" width="1.6640625" customWidth="1"/>
    <col min="11522" max="11527" width="11.6640625" customWidth="1"/>
    <col min="11528" max="11528" width="1.6640625" customWidth="1"/>
    <col min="11529" max="11530" width="10.6640625" customWidth="1"/>
    <col min="11531" max="11531" width="1.6640625" customWidth="1"/>
    <col min="11532" max="11532" width="12.6640625" customWidth="1"/>
    <col min="11533" max="11533" width="6.6640625" customWidth="1"/>
    <col min="11534" max="11534" width="10.6640625" customWidth="1"/>
    <col min="11535" max="11535" width="11.6640625" customWidth="1"/>
    <col min="11536" max="11536" width="1.6640625" customWidth="1"/>
    <col min="11777" max="11777" width="1.6640625" customWidth="1"/>
    <col min="11778" max="11783" width="11.6640625" customWidth="1"/>
    <col min="11784" max="11784" width="1.6640625" customWidth="1"/>
    <col min="11785" max="11786" width="10.6640625" customWidth="1"/>
    <col min="11787" max="11787" width="1.6640625" customWidth="1"/>
    <col min="11788" max="11788" width="12.6640625" customWidth="1"/>
    <col min="11789" max="11789" width="6.6640625" customWidth="1"/>
    <col min="11790" max="11790" width="10.6640625" customWidth="1"/>
    <col min="11791" max="11791" width="11.6640625" customWidth="1"/>
    <col min="11792" max="11792" width="1.6640625" customWidth="1"/>
    <col min="12033" max="12033" width="1.6640625" customWidth="1"/>
    <col min="12034" max="12039" width="11.6640625" customWidth="1"/>
    <col min="12040" max="12040" width="1.6640625" customWidth="1"/>
    <col min="12041" max="12042" width="10.6640625" customWidth="1"/>
    <col min="12043" max="12043" width="1.6640625" customWidth="1"/>
    <col min="12044" max="12044" width="12.6640625" customWidth="1"/>
    <col min="12045" max="12045" width="6.6640625" customWidth="1"/>
    <col min="12046" max="12046" width="10.6640625" customWidth="1"/>
    <col min="12047" max="12047" width="11.6640625" customWidth="1"/>
    <col min="12048" max="12048" width="1.6640625" customWidth="1"/>
    <col min="12289" max="12289" width="1.6640625" customWidth="1"/>
    <col min="12290" max="12295" width="11.6640625" customWidth="1"/>
    <col min="12296" max="12296" width="1.6640625" customWidth="1"/>
    <col min="12297" max="12298" width="10.6640625" customWidth="1"/>
    <col min="12299" max="12299" width="1.6640625" customWidth="1"/>
    <col min="12300" max="12300" width="12.6640625" customWidth="1"/>
    <col min="12301" max="12301" width="6.6640625" customWidth="1"/>
    <col min="12302" max="12302" width="10.6640625" customWidth="1"/>
    <col min="12303" max="12303" width="11.6640625" customWidth="1"/>
    <col min="12304" max="12304" width="1.6640625" customWidth="1"/>
    <col min="12545" max="12545" width="1.6640625" customWidth="1"/>
    <col min="12546" max="12551" width="11.6640625" customWidth="1"/>
    <col min="12552" max="12552" width="1.6640625" customWidth="1"/>
    <col min="12553" max="12554" width="10.6640625" customWidth="1"/>
    <col min="12555" max="12555" width="1.6640625" customWidth="1"/>
    <col min="12556" max="12556" width="12.6640625" customWidth="1"/>
    <col min="12557" max="12557" width="6.6640625" customWidth="1"/>
    <col min="12558" max="12558" width="10.6640625" customWidth="1"/>
    <col min="12559" max="12559" width="11.6640625" customWidth="1"/>
    <col min="12560" max="12560" width="1.6640625" customWidth="1"/>
    <col min="12801" max="12801" width="1.6640625" customWidth="1"/>
    <col min="12802" max="12807" width="11.6640625" customWidth="1"/>
    <col min="12808" max="12808" width="1.6640625" customWidth="1"/>
    <col min="12809" max="12810" width="10.6640625" customWidth="1"/>
    <col min="12811" max="12811" width="1.6640625" customWidth="1"/>
    <col min="12812" max="12812" width="12.6640625" customWidth="1"/>
    <col min="12813" max="12813" width="6.6640625" customWidth="1"/>
    <col min="12814" max="12814" width="10.6640625" customWidth="1"/>
    <col min="12815" max="12815" width="11.6640625" customWidth="1"/>
    <col min="12816" max="12816" width="1.6640625" customWidth="1"/>
    <col min="13057" max="13057" width="1.6640625" customWidth="1"/>
    <col min="13058" max="13063" width="11.6640625" customWidth="1"/>
    <col min="13064" max="13064" width="1.6640625" customWidth="1"/>
    <col min="13065" max="13066" width="10.6640625" customWidth="1"/>
    <col min="13067" max="13067" width="1.6640625" customWidth="1"/>
    <col min="13068" max="13068" width="12.6640625" customWidth="1"/>
    <col min="13069" max="13069" width="6.6640625" customWidth="1"/>
    <col min="13070" max="13070" width="10.6640625" customWidth="1"/>
    <col min="13071" max="13071" width="11.6640625" customWidth="1"/>
    <col min="13072" max="13072" width="1.6640625" customWidth="1"/>
    <col min="13313" max="13313" width="1.6640625" customWidth="1"/>
    <col min="13314" max="13319" width="11.6640625" customWidth="1"/>
    <col min="13320" max="13320" width="1.6640625" customWidth="1"/>
    <col min="13321" max="13322" width="10.6640625" customWidth="1"/>
    <col min="13323" max="13323" width="1.6640625" customWidth="1"/>
    <col min="13324" max="13324" width="12.6640625" customWidth="1"/>
    <col min="13325" max="13325" width="6.6640625" customWidth="1"/>
    <col min="13326" max="13326" width="10.6640625" customWidth="1"/>
    <col min="13327" max="13327" width="11.6640625" customWidth="1"/>
    <col min="13328" max="13328" width="1.6640625" customWidth="1"/>
    <col min="13569" max="13569" width="1.6640625" customWidth="1"/>
    <col min="13570" max="13575" width="11.6640625" customWidth="1"/>
    <col min="13576" max="13576" width="1.6640625" customWidth="1"/>
    <col min="13577" max="13578" width="10.6640625" customWidth="1"/>
    <col min="13579" max="13579" width="1.6640625" customWidth="1"/>
    <col min="13580" max="13580" width="12.6640625" customWidth="1"/>
    <col min="13581" max="13581" width="6.6640625" customWidth="1"/>
    <col min="13582" max="13582" width="10.6640625" customWidth="1"/>
    <col min="13583" max="13583" width="11.6640625" customWidth="1"/>
    <col min="13584" max="13584" width="1.6640625" customWidth="1"/>
    <col min="13825" max="13825" width="1.6640625" customWidth="1"/>
    <col min="13826" max="13831" width="11.6640625" customWidth="1"/>
    <col min="13832" max="13832" width="1.6640625" customWidth="1"/>
    <col min="13833" max="13834" width="10.6640625" customWidth="1"/>
    <col min="13835" max="13835" width="1.6640625" customWidth="1"/>
    <col min="13836" max="13836" width="12.6640625" customWidth="1"/>
    <col min="13837" max="13837" width="6.6640625" customWidth="1"/>
    <col min="13838" max="13838" width="10.6640625" customWidth="1"/>
    <col min="13839" max="13839" width="11.6640625" customWidth="1"/>
    <col min="13840" max="13840" width="1.6640625" customWidth="1"/>
    <col min="14081" max="14081" width="1.6640625" customWidth="1"/>
    <col min="14082" max="14087" width="11.6640625" customWidth="1"/>
    <col min="14088" max="14088" width="1.6640625" customWidth="1"/>
    <col min="14089" max="14090" width="10.6640625" customWidth="1"/>
    <col min="14091" max="14091" width="1.6640625" customWidth="1"/>
    <col min="14092" max="14092" width="12.6640625" customWidth="1"/>
    <col min="14093" max="14093" width="6.6640625" customWidth="1"/>
    <col min="14094" max="14094" width="10.6640625" customWidth="1"/>
    <col min="14095" max="14095" width="11.6640625" customWidth="1"/>
    <col min="14096" max="14096" width="1.6640625" customWidth="1"/>
    <col min="14337" max="14337" width="1.6640625" customWidth="1"/>
    <col min="14338" max="14343" width="11.6640625" customWidth="1"/>
    <col min="14344" max="14344" width="1.6640625" customWidth="1"/>
    <col min="14345" max="14346" width="10.6640625" customWidth="1"/>
    <col min="14347" max="14347" width="1.6640625" customWidth="1"/>
    <col min="14348" max="14348" width="12.6640625" customWidth="1"/>
    <col min="14349" max="14349" width="6.6640625" customWidth="1"/>
    <col min="14350" max="14350" width="10.6640625" customWidth="1"/>
    <col min="14351" max="14351" width="11.6640625" customWidth="1"/>
    <col min="14352" max="14352" width="1.6640625" customWidth="1"/>
    <col min="14593" max="14593" width="1.6640625" customWidth="1"/>
    <col min="14594" max="14599" width="11.6640625" customWidth="1"/>
    <col min="14600" max="14600" width="1.6640625" customWidth="1"/>
    <col min="14601" max="14602" width="10.6640625" customWidth="1"/>
    <col min="14603" max="14603" width="1.6640625" customWidth="1"/>
    <col min="14604" max="14604" width="12.6640625" customWidth="1"/>
    <col min="14605" max="14605" width="6.6640625" customWidth="1"/>
    <col min="14606" max="14606" width="10.6640625" customWidth="1"/>
    <col min="14607" max="14607" width="11.6640625" customWidth="1"/>
    <col min="14608" max="14608" width="1.6640625" customWidth="1"/>
    <col min="14849" max="14849" width="1.6640625" customWidth="1"/>
    <col min="14850" max="14855" width="11.6640625" customWidth="1"/>
    <col min="14856" max="14856" width="1.6640625" customWidth="1"/>
    <col min="14857" max="14858" width="10.6640625" customWidth="1"/>
    <col min="14859" max="14859" width="1.6640625" customWidth="1"/>
    <col min="14860" max="14860" width="12.6640625" customWidth="1"/>
    <col min="14861" max="14861" width="6.6640625" customWidth="1"/>
    <col min="14862" max="14862" width="10.6640625" customWidth="1"/>
    <col min="14863" max="14863" width="11.6640625" customWidth="1"/>
    <col min="14864" max="14864" width="1.6640625" customWidth="1"/>
    <col min="15105" max="15105" width="1.6640625" customWidth="1"/>
    <col min="15106" max="15111" width="11.6640625" customWidth="1"/>
    <col min="15112" max="15112" width="1.6640625" customWidth="1"/>
    <col min="15113" max="15114" width="10.6640625" customWidth="1"/>
    <col min="15115" max="15115" width="1.6640625" customWidth="1"/>
    <col min="15116" max="15116" width="12.6640625" customWidth="1"/>
    <col min="15117" max="15117" width="6.6640625" customWidth="1"/>
    <col min="15118" max="15118" width="10.6640625" customWidth="1"/>
    <col min="15119" max="15119" width="11.6640625" customWidth="1"/>
    <col min="15120" max="15120" width="1.6640625" customWidth="1"/>
    <col min="15361" max="15361" width="1.6640625" customWidth="1"/>
    <col min="15362" max="15367" width="11.6640625" customWidth="1"/>
    <col min="15368" max="15368" width="1.6640625" customWidth="1"/>
    <col min="15369" max="15370" width="10.6640625" customWidth="1"/>
    <col min="15371" max="15371" width="1.6640625" customWidth="1"/>
    <col min="15372" max="15372" width="12.6640625" customWidth="1"/>
    <col min="15373" max="15373" width="6.6640625" customWidth="1"/>
    <col min="15374" max="15374" width="10.6640625" customWidth="1"/>
    <col min="15375" max="15375" width="11.6640625" customWidth="1"/>
    <col min="15376" max="15376" width="1.6640625" customWidth="1"/>
    <col min="15617" max="15617" width="1.6640625" customWidth="1"/>
    <col min="15618" max="15623" width="11.6640625" customWidth="1"/>
    <col min="15624" max="15624" width="1.6640625" customWidth="1"/>
    <col min="15625" max="15626" width="10.6640625" customWidth="1"/>
    <col min="15627" max="15627" width="1.6640625" customWidth="1"/>
    <col min="15628" max="15628" width="12.6640625" customWidth="1"/>
    <col min="15629" max="15629" width="6.6640625" customWidth="1"/>
    <col min="15630" max="15630" width="10.6640625" customWidth="1"/>
    <col min="15631" max="15631" width="11.6640625" customWidth="1"/>
    <col min="15632" max="15632" width="1.6640625" customWidth="1"/>
    <col min="15873" max="15873" width="1.6640625" customWidth="1"/>
    <col min="15874" max="15879" width="11.6640625" customWidth="1"/>
    <col min="15880" max="15880" width="1.6640625" customWidth="1"/>
    <col min="15881" max="15882" width="10.6640625" customWidth="1"/>
    <col min="15883" max="15883" width="1.6640625" customWidth="1"/>
    <col min="15884" max="15884" width="12.6640625" customWidth="1"/>
    <col min="15885" max="15885" width="6.6640625" customWidth="1"/>
    <col min="15886" max="15886" width="10.6640625" customWidth="1"/>
    <col min="15887" max="15887" width="11.6640625" customWidth="1"/>
    <col min="15888" max="15888" width="1.6640625" customWidth="1"/>
    <col min="16129" max="16129" width="1.6640625" customWidth="1"/>
    <col min="16130" max="16135" width="11.6640625" customWidth="1"/>
    <col min="16136" max="16136" width="1.6640625" customWidth="1"/>
    <col min="16137" max="16138" width="10.6640625" customWidth="1"/>
    <col min="16139" max="16139" width="1.6640625" customWidth="1"/>
    <col min="16140" max="16140" width="12.6640625" customWidth="1"/>
    <col min="16141" max="16141" width="6.6640625" customWidth="1"/>
    <col min="16142" max="16142" width="10.6640625" customWidth="1"/>
    <col min="16143" max="16143" width="11.6640625" customWidth="1"/>
    <col min="16144" max="16144" width="1.6640625" customWidth="1"/>
  </cols>
  <sheetData>
    <row r="2" spans="2:15" ht="21" customHeight="1" thickBot="1" x14ac:dyDescent="0.35">
      <c r="C2" s="1" t="s">
        <v>0</v>
      </c>
      <c r="D2" s="89" t="s">
        <v>1</v>
      </c>
      <c r="E2" s="90"/>
      <c r="F2" s="90"/>
      <c r="G2" s="90"/>
      <c r="H2" s="90"/>
      <c r="I2" s="90"/>
      <c r="J2" s="90"/>
      <c r="L2" s="1" t="s">
        <v>2</v>
      </c>
      <c r="M2" s="2" t="s">
        <v>3</v>
      </c>
      <c r="N2" s="1" t="s">
        <v>4</v>
      </c>
      <c r="O2" s="2" t="s">
        <v>5</v>
      </c>
    </row>
    <row r="3" spans="2:15" ht="9" customHeight="1" thickBot="1" x14ac:dyDescent="0.35"/>
    <row r="4" spans="2:15" ht="18" customHeight="1" thickBot="1" x14ac:dyDescent="0.35">
      <c r="B4" s="3" t="s">
        <v>6</v>
      </c>
      <c r="C4" s="4"/>
      <c r="D4" s="5"/>
      <c r="E4" s="4"/>
      <c r="F4" s="4"/>
      <c r="G4" s="6"/>
    </row>
    <row r="5" spans="2:15" ht="7.5" customHeight="1" thickBot="1" x14ac:dyDescent="0.35"/>
    <row r="6" spans="2:15" ht="15" customHeight="1" thickBot="1" x14ac:dyDescent="0.35">
      <c r="B6" s="7" t="s">
        <v>7</v>
      </c>
      <c r="C6" s="8" t="s">
        <v>8</v>
      </c>
      <c r="D6" s="9"/>
      <c r="E6" s="10"/>
      <c r="F6" s="10"/>
      <c r="G6" s="11" t="s">
        <v>73</v>
      </c>
    </row>
    <row r="7" spans="2:15" ht="7.5" customHeight="1" thickBot="1" x14ac:dyDescent="0.35"/>
    <row r="8" spans="2:15" ht="15" customHeight="1" x14ac:dyDescent="0.3">
      <c r="B8" s="12"/>
      <c r="C8" s="13" t="s">
        <v>9</v>
      </c>
      <c r="D8" s="14">
        <v>1.6</v>
      </c>
      <c r="E8" s="15" t="s">
        <v>10</v>
      </c>
      <c r="F8" s="16"/>
      <c r="G8" s="17"/>
    </row>
    <row r="9" spans="2:15" ht="15" customHeight="1" x14ac:dyDescent="0.3">
      <c r="B9" s="18"/>
      <c r="C9" s="19" t="s">
        <v>11</v>
      </c>
      <c r="D9" s="20">
        <v>0.25</v>
      </c>
      <c r="E9" s="21"/>
      <c r="F9" t="s">
        <v>12</v>
      </c>
      <c r="G9" s="22"/>
    </row>
    <row r="10" spans="2:15" ht="15" customHeight="1" x14ac:dyDescent="0.3">
      <c r="B10" s="18"/>
      <c r="C10" s="19" t="s">
        <v>13</v>
      </c>
      <c r="D10" s="20">
        <v>0.9</v>
      </c>
      <c r="E10" s="21"/>
      <c r="F10" t="s">
        <v>12</v>
      </c>
      <c r="G10" s="22"/>
    </row>
    <row r="11" spans="2:15" ht="15" customHeight="1" thickBot="1" x14ac:dyDescent="0.35">
      <c r="B11" s="23"/>
      <c r="C11" s="24" t="s">
        <v>14</v>
      </c>
      <c r="D11" s="25">
        <v>5000</v>
      </c>
      <c r="E11" s="26" t="s">
        <v>15</v>
      </c>
      <c r="F11" s="27" t="s">
        <v>16</v>
      </c>
      <c r="G11" s="28"/>
    </row>
    <row r="12" spans="2:15" ht="7.5" customHeight="1" thickBot="1" x14ac:dyDescent="0.35"/>
    <row r="13" spans="2:15" ht="15" customHeight="1" thickBot="1" x14ac:dyDescent="0.35">
      <c r="B13" s="29" t="s">
        <v>17</v>
      </c>
      <c r="C13" s="4"/>
      <c r="D13" s="4"/>
      <c r="E13" s="4"/>
      <c r="F13" s="30"/>
      <c r="G13" s="31"/>
    </row>
    <row r="14" spans="2:15" ht="15" customHeight="1" thickBot="1" x14ac:dyDescent="0.35">
      <c r="B14" s="32">
        <f>MAX(G26:G42)</f>
        <v>326.08012466149148</v>
      </c>
      <c r="C14" t="s">
        <v>18</v>
      </c>
      <c r="F14" s="33"/>
      <c r="G14" s="34"/>
      <c r="N14" s="35"/>
    </row>
    <row r="15" spans="2:15" ht="15" customHeight="1" thickBot="1" x14ac:dyDescent="0.35">
      <c r="B15" s="36">
        <v>100</v>
      </c>
      <c r="C15" s="37" t="s">
        <v>19</v>
      </c>
      <c r="G15" s="38"/>
    </row>
    <row r="16" spans="2:15" ht="15" customHeight="1" x14ac:dyDescent="0.3">
      <c r="B16" s="39">
        <f>MAX(G26:G42)/(B15/100)</f>
        <v>326.08012466149148</v>
      </c>
      <c r="C16" t="s">
        <v>20</v>
      </c>
      <c r="D16" s="40"/>
      <c r="G16" s="38"/>
    </row>
    <row r="17" spans="2:15" ht="15" customHeight="1" thickBot="1" x14ac:dyDescent="0.35">
      <c r="B17" s="41" t="s">
        <v>21</v>
      </c>
      <c r="C17" s="42" t="s">
        <v>22</v>
      </c>
      <c r="D17" s="42" t="s">
        <v>23</v>
      </c>
      <c r="E17" s="43" t="s">
        <v>24</v>
      </c>
      <c r="F17" s="88" t="s">
        <v>25</v>
      </c>
      <c r="G17" s="38"/>
    </row>
    <row r="18" spans="2:15" ht="15" customHeight="1" thickBot="1" x14ac:dyDescent="0.35">
      <c r="B18" s="44" t="s">
        <v>26</v>
      </c>
      <c r="C18" s="45">
        <v>25</v>
      </c>
      <c r="D18" s="46">
        <v>2</v>
      </c>
      <c r="E18" s="47">
        <v>2</v>
      </c>
      <c r="F18" t="s">
        <v>27</v>
      </c>
      <c r="G18" s="38"/>
    </row>
    <row r="19" spans="2:15" ht="15" customHeight="1" thickBot="1" x14ac:dyDescent="0.35">
      <c r="B19" s="48" t="s">
        <v>28</v>
      </c>
      <c r="C19" s="49">
        <f>C18*(B16/(C18*D18*E18))^(1/3)</f>
        <v>37.072179402767617</v>
      </c>
      <c r="D19" s="49">
        <f>D18*(B16/(C18*D18*E18))^(1/3)</f>
        <v>2.9657743522214095</v>
      </c>
      <c r="E19" s="49">
        <f>E18*(B16/(C18*D18*E18))^(1/3)</f>
        <v>2.9657743522214095</v>
      </c>
      <c r="F19" s="26"/>
      <c r="G19" s="50"/>
    </row>
    <row r="20" spans="2:15" ht="7.5" customHeight="1" thickBot="1" x14ac:dyDescent="0.35"/>
    <row r="21" spans="2:15" ht="15" customHeight="1" thickBot="1" x14ac:dyDescent="0.35">
      <c r="B21" s="29"/>
      <c r="C21" s="51" t="s">
        <v>71</v>
      </c>
      <c r="D21" s="4"/>
      <c r="E21" s="52"/>
      <c r="F21" s="29" t="s">
        <v>30</v>
      </c>
      <c r="G21" s="52"/>
    </row>
    <row r="22" spans="2:15" ht="15" customHeight="1" x14ac:dyDescent="0.3">
      <c r="B22" s="18"/>
      <c r="D22" s="53" t="s">
        <v>31</v>
      </c>
      <c r="E22" s="38"/>
      <c r="F22" s="54" t="s">
        <v>32</v>
      </c>
      <c r="G22" s="55" t="s">
        <v>33</v>
      </c>
    </row>
    <row r="23" spans="2:15" ht="15" customHeight="1" x14ac:dyDescent="0.3">
      <c r="B23" s="54" t="s">
        <v>34</v>
      </c>
      <c r="C23" s="56" t="s">
        <v>72</v>
      </c>
      <c r="D23" s="56" t="s">
        <v>36</v>
      </c>
      <c r="E23" s="56" t="s">
        <v>72</v>
      </c>
      <c r="F23" s="54" t="s">
        <v>37</v>
      </c>
      <c r="G23" s="55" t="s">
        <v>38</v>
      </c>
    </row>
    <row r="24" spans="2:15" ht="15" customHeight="1" thickBot="1" x14ac:dyDescent="0.35">
      <c r="B24" s="54" t="s">
        <v>39</v>
      </c>
      <c r="C24" s="56" t="s">
        <v>40</v>
      </c>
      <c r="D24" s="56" t="s">
        <v>41</v>
      </c>
      <c r="E24" s="55" t="s">
        <v>42</v>
      </c>
      <c r="F24" s="54" t="s">
        <v>38</v>
      </c>
      <c r="G24" s="55" t="s">
        <v>43</v>
      </c>
      <c r="I24" s="19"/>
      <c r="J24" s="57" t="s">
        <v>44</v>
      </c>
    </row>
    <row r="25" spans="2:15" ht="15" customHeight="1" thickBot="1" x14ac:dyDescent="0.35">
      <c r="B25" s="54" t="s">
        <v>45</v>
      </c>
      <c r="C25" s="56" t="s">
        <v>46</v>
      </c>
      <c r="D25" s="56" t="s">
        <v>47</v>
      </c>
      <c r="E25" s="55" t="s">
        <v>47</v>
      </c>
      <c r="F25" s="58" t="s">
        <v>47</v>
      </c>
      <c r="G25" s="59" t="s">
        <v>48</v>
      </c>
      <c r="I25" s="60" t="s">
        <v>49</v>
      </c>
      <c r="J25" s="4"/>
      <c r="K25" s="4"/>
      <c r="L25" s="4"/>
      <c r="M25" s="4"/>
      <c r="N25" s="4"/>
      <c r="O25" s="52"/>
    </row>
    <row r="26" spans="2:15" ht="15" customHeight="1" x14ac:dyDescent="0.3">
      <c r="B26" s="61">
        <v>1440</v>
      </c>
      <c r="C26" s="62">
        <f t="shared" ref="C26:C42" si="0">((4.29112)*(1.1952)^$D$8)/(B26^((0.60924)*(0.78522)^$D$8))</f>
        <v>0.28157434346877697</v>
      </c>
      <c r="D26" s="63">
        <f t="shared" ref="D26:D39" si="1">$D$9*$C26*$D$11*0.85/43200</f>
        <v>6.9252949059161002E-3</v>
      </c>
      <c r="E26" s="64">
        <f t="shared" ref="E26:E42" si="2">$D$10*$C26*$D$11/43200</f>
        <v>2.9330660777997602E-2</v>
      </c>
      <c r="F26" s="65">
        <f t="shared" ref="F26:F42" si="3">E26-$D$40</f>
        <v>-1.6448945648475963E-2</v>
      </c>
      <c r="G26" s="66">
        <f t="shared" ref="G26:G42" si="4">(F26*$B26*60)*1.25</f>
        <v>-1776.4861300354039</v>
      </c>
      <c r="I26" s="67" t="s">
        <v>50</v>
      </c>
    </row>
    <row r="27" spans="2:15" ht="15" customHeight="1" x14ac:dyDescent="0.3">
      <c r="B27" s="54">
        <v>1200</v>
      </c>
      <c r="C27" s="68">
        <f t="shared" si="0"/>
        <v>0.30363866918785681</v>
      </c>
      <c r="D27" s="69">
        <f t="shared" si="1"/>
        <v>7.4679649539837458E-3</v>
      </c>
      <c r="E27" s="70">
        <f t="shared" si="2"/>
        <v>3.1629028040401755E-2</v>
      </c>
      <c r="F27" s="71">
        <f t="shared" si="3"/>
        <v>-1.415057838607181E-2</v>
      </c>
      <c r="G27" s="72">
        <f t="shared" si="4"/>
        <v>-1273.552054746463</v>
      </c>
      <c r="I27" s="67" t="s">
        <v>51</v>
      </c>
    </row>
    <row r="28" spans="2:15" ht="15" customHeight="1" x14ac:dyDescent="0.3">
      <c r="B28" s="54">
        <v>960</v>
      </c>
      <c r="C28" s="68">
        <f t="shared" si="0"/>
        <v>0.33300976859947307</v>
      </c>
      <c r="D28" s="69">
        <f t="shared" si="1"/>
        <v>8.1903444244662057E-3</v>
      </c>
      <c r="E28" s="70">
        <f t="shared" si="2"/>
        <v>3.4688517562445113E-2</v>
      </c>
      <c r="F28" s="71">
        <f t="shared" si="3"/>
        <v>-1.1091088864028452E-2</v>
      </c>
      <c r="G28" s="72">
        <f t="shared" si="4"/>
        <v>-798.55839821004849</v>
      </c>
      <c r="I28" s="67" t="s">
        <v>52</v>
      </c>
    </row>
    <row r="29" spans="2:15" ht="15" customHeight="1" x14ac:dyDescent="0.3">
      <c r="B29" s="54">
        <v>720</v>
      </c>
      <c r="C29" s="68">
        <f t="shared" si="0"/>
        <v>0.37510661966070197</v>
      </c>
      <c r="D29" s="69">
        <f t="shared" si="1"/>
        <v>9.2257125784605525E-3</v>
      </c>
      <c r="E29" s="70">
        <f t="shared" si="2"/>
        <v>3.9073606214656456E-2</v>
      </c>
      <c r="F29" s="71">
        <f t="shared" si="3"/>
        <v>-6.7060002118171091E-3</v>
      </c>
      <c r="G29" s="72">
        <f t="shared" si="4"/>
        <v>-362.12401143812383</v>
      </c>
      <c r="I29" s="67" t="s">
        <v>53</v>
      </c>
    </row>
    <row r="30" spans="2:15" ht="15" customHeight="1" x14ac:dyDescent="0.3">
      <c r="B30" s="54">
        <v>480</v>
      </c>
      <c r="C30" s="68">
        <f t="shared" si="0"/>
        <v>0.44362766534228754</v>
      </c>
      <c r="D30" s="69">
        <f t="shared" si="1"/>
        <v>1.0910981352457881E-2</v>
      </c>
      <c r="E30" s="70">
        <f t="shared" si="2"/>
        <v>4.6211215139821613E-2</v>
      </c>
      <c r="F30" s="71">
        <f t="shared" si="3"/>
        <v>4.3160871334804729E-4</v>
      </c>
      <c r="G30" s="72">
        <f t="shared" si="4"/>
        <v>15.537913680529702</v>
      </c>
      <c r="I30" s="67" t="s">
        <v>54</v>
      </c>
    </row>
    <row r="31" spans="2:15" ht="15" customHeight="1" x14ac:dyDescent="0.3">
      <c r="B31" s="54">
        <v>360</v>
      </c>
      <c r="C31" s="68">
        <f t="shared" si="0"/>
        <v>0.49970808554466489</v>
      </c>
      <c r="D31" s="69">
        <f t="shared" si="1"/>
        <v>1.2290274094703853E-2</v>
      </c>
      <c r="E31" s="70">
        <f t="shared" si="2"/>
        <v>5.2052925577569256E-2</v>
      </c>
      <c r="F31" s="71">
        <f t="shared" si="3"/>
        <v>6.2733191510956909E-3</v>
      </c>
      <c r="G31" s="72">
        <f t="shared" si="4"/>
        <v>169.37961707958365</v>
      </c>
      <c r="I31" s="67" t="s">
        <v>55</v>
      </c>
    </row>
    <row r="32" spans="2:15" ht="15" customHeight="1" x14ac:dyDescent="0.3">
      <c r="B32" s="54">
        <v>240</v>
      </c>
      <c r="C32" s="68">
        <f t="shared" si="0"/>
        <v>0.59099018711897355</v>
      </c>
      <c r="D32" s="69">
        <f t="shared" si="1"/>
        <v>1.4535348930877531E-2</v>
      </c>
      <c r="E32" s="70">
        <f t="shared" si="2"/>
        <v>6.1561477824893081E-2</v>
      </c>
      <c r="F32" s="71">
        <f t="shared" si="3"/>
        <v>1.5781871398419516E-2</v>
      </c>
      <c r="G32" s="72">
        <f t="shared" si="4"/>
        <v>284.07368517155129</v>
      </c>
      <c r="I32" s="67" t="s">
        <v>56</v>
      </c>
    </row>
    <row r="33" spans="2:14" ht="15" customHeight="1" x14ac:dyDescent="0.3">
      <c r="B33" s="54">
        <v>180</v>
      </c>
      <c r="C33" s="68">
        <f t="shared" si="0"/>
        <v>0.66569918436679332</v>
      </c>
      <c r="D33" s="69">
        <f>$D$9*$C33*$D$11*0.85/43200</f>
        <v>1.6372809800687914E-2</v>
      </c>
      <c r="E33" s="70">
        <f>$D$10*$C33*$D$11/43200</f>
        <v>6.934366503820763E-2</v>
      </c>
      <c r="F33" s="71">
        <f>E33-$D$40</f>
        <v>2.3564058611734065E-2</v>
      </c>
      <c r="G33" s="72">
        <f>(F33*$B33*60)*1.25</f>
        <v>318.11479125840992</v>
      </c>
      <c r="I33" s="67" t="s">
        <v>57</v>
      </c>
    </row>
    <row r="34" spans="2:14" ht="15" customHeight="1" x14ac:dyDescent="0.3">
      <c r="B34" s="54">
        <v>120</v>
      </c>
      <c r="C34" s="68">
        <f t="shared" si="0"/>
        <v>0.7873030213330704</v>
      </c>
      <c r="D34" s="69">
        <f t="shared" si="1"/>
        <v>1.9363644911258963E-2</v>
      </c>
      <c r="E34" s="70">
        <f t="shared" si="2"/>
        <v>8.2010731388861502E-2</v>
      </c>
      <c r="F34" s="71">
        <f t="shared" si="3"/>
        <v>3.6231124962387937E-2</v>
      </c>
      <c r="G34" s="72">
        <f t="shared" si="4"/>
        <v>326.08012466149148</v>
      </c>
      <c r="I34" s="67" t="s">
        <v>58</v>
      </c>
    </row>
    <row r="35" spans="2:14" ht="15" customHeight="1" x14ac:dyDescent="0.3">
      <c r="B35" s="54">
        <v>90</v>
      </c>
      <c r="C35" s="68">
        <f t="shared" si="0"/>
        <v>0.88682856428786694</v>
      </c>
      <c r="D35" s="69">
        <f t="shared" si="1"/>
        <v>2.1811466424904131E-2</v>
      </c>
      <c r="E35" s="70">
        <f t="shared" si="2"/>
        <v>9.2377975446652813E-2</v>
      </c>
      <c r="F35" s="71">
        <f>E35-$D$40</f>
        <v>4.6598369020179248E-2</v>
      </c>
      <c r="G35" s="72">
        <f t="shared" si="4"/>
        <v>314.53899088620994</v>
      </c>
      <c r="I35" s="67" t="s">
        <v>59</v>
      </c>
    </row>
    <row r="36" spans="2:14" ht="15" customHeight="1" x14ac:dyDescent="0.3">
      <c r="B36" s="54">
        <v>60</v>
      </c>
      <c r="C36" s="68">
        <f t="shared" si="0"/>
        <v>1.0488262934142403</v>
      </c>
      <c r="D36" s="69">
        <f>$D$9*$C36*$D$11*0.85/43200</f>
        <v>2.5795785572977556E-2</v>
      </c>
      <c r="E36" s="70">
        <f t="shared" si="2"/>
        <v>0.10925273889731671</v>
      </c>
      <c r="F36" s="71">
        <f t="shared" si="3"/>
        <v>6.3473132470843144E-2</v>
      </c>
      <c r="G36" s="72">
        <f t="shared" si="4"/>
        <v>285.62909611879411</v>
      </c>
      <c r="I36" s="67" t="s">
        <v>60</v>
      </c>
    </row>
    <row r="37" spans="2:14" ht="15" customHeight="1" x14ac:dyDescent="0.3">
      <c r="B37" s="54">
        <v>45</v>
      </c>
      <c r="C37" s="68">
        <f t="shared" si="0"/>
        <v>1.1814118462304519</v>
      </c>
      <c r="D37" s="69">
        <f t="shared" si="1"/>
        <v>2.9056714968052205E-2</v>
      </c>
      <c r="E37" s="70">
        <f t="shared" si="2"/>
        <v>0.12306373398233876</v>
      </c>
      <c r="F37" s="71">
        <f t="shared" si="3"/>
        <v>7.7284127555865195E-2</v>
      </c>
      <c r="G37" s="72">
        <f t="shared" si="4"/>
        <v>260.83393050104502</v>
      </c>
      <c r="I37" s="67" t="s">
        <v>61</v>
      </c>
    </row>
    <row r="38" spans="2:14" ht="15" customHeight="1" x14ac:dyDescent="0.3">
      <c r="B38" s="54">
        <v>30</v>
      </c>
      <c r="C38" s="68">
        <f t="shared" si="0"/>
        <v>1.3972213543578929</v>
      </c>
      <c r="D38" s="69">
        <f t="shared" si="1"/>
        <v>3.4364529838084745E-2</v>
      </c>
      <c r="E38" s="70">
        <f t="shared" si="2"/>
        <v>0.14554389107894719</v>
      </c>
      <c r="F38" s="71">
        <f t="shared" si="3"/>
        <v>9.9764284652473625E-2</v>
      </c>
      <c r="G38" s="72">
        <f t="shared" si="4"/>
        <v>224.46964046806568</v>
      </c>
      <c r="I38" s="67" t="s">
        <v>62</v>
      </c>
      <c r="J38" s="67"/>
      <c r="K38" s="67"/>
      <c r="L38" s="67"/>
      <c r="M38" s="67"/>
      <c r="N38" s="67"/>
    </row>
    <row r="39" spans="2:14" ht="15" customHeight="1" thickBot="1" x14ac:dyDescent="0.35">
      <c r="B39" s="54">
        <v>20</v>
      </c>
      <c r="C39" s="68">
        <f t="shared" si="0"/>
        <v>1.6524529691340966</v>
      </c>
      <c r="D39" s="69">
        <f t="shared" si="1"/>
        <v>4.0641927770948556E-2</v>
      </c>
      <c r="E39" s="70">
        <f t="shared" si="2"/>
        <v>0.17213051761813505</v>
      </c>
      <c r="F39" s="71">
        <f t="shared" si="3"/>
        <v>0.12635091119166147</v>
      </c>
      <c r="G39" s="72">
        <f t="shared" si="4"/>
        <v>189.52636678749218</v>
      </c>
      <c r="I39" s="67" t="s">
        <v>63</v>
      </c>
      <c r="J39" s="67"/>
      <c r="K39" s="67"/>
      <c r="L39" s="67"/>
      <c r="M39" s="67"/>
      <c r="N39" s="67"/>
    </row>
    <row r="40" spans="2:14" ht="15" customHeight="1" thickBot="1" x14ac:dyDescent="0.35">
      <c r="B40" s="73">
        <v>15</v>
      </c>
      <c r="C40" s="74">
        <f t="shared" si="0"/>
        <v>1.8613449389399135</v>
      </c>
      <c r="D40" s="75">
        <f>$D$9*$C40*$D$11*0.85/43200</f>
        <v>4.5779606426473565E-2</v>
      </c>
      <c r="E40" s="70">
        <f t="shared" si="2"/>
        <v>0.19389009780624097</v>
      </c>
      <c r="F40" s="71">
        <f t="shared" si="3"/>
        <v>0.14811049137976739</v>
      </c>
      <c r="G40" s="72">
        <f t="shared" si="4"/>
        <v>166.6243028022383</v>
      </c>
      <c r="I40" s="67" t="s">
        <v>64</v>
      </c>
      <c r="J40" s="67"/>
      <c r="K40" s="67"/>
      <c r="L40" s="67"/>
      <c r="M40" s="67"/>
      <c r="N40" s="67"/>
    </row>
    <row r="41" spans="2:14" ht="15" customHeight="1" x14ac:dyDescent="0.3">
      <c r="B41" s="54">
        <v>10</v>
      </c>
      <c r="C41" s="68">
        <f t="shared" si="0"/>
        <v>2.2013584041932219</v>
      </c>
      <c r="D41" s="69">
        <f>$D$9*$C41*$D$11*0.85/43200</f>
        <v>5.4142206121650424E-2</v>
      </c>
      <c r="E41" s="70">
        <f t="shared" si="2"/>
        <v>0.22930816710346061</v>
      </c>
      <c r="F41" s="71">
        <f t="shared" si="3"/>
        <v>0.18352856067698703</v>
      </c>
      <c r="G41" s="72">
        <f t="shared" si="4"/>
        <v>137.64642050774026</v>
      </c>
      <c r="I41" s="67" t="s">
        <v>65</v>
      </c>
      <c r="J41" s="67"/>
      <c r="K41" s="67"/>
      <c r="L41" s="67"/>
      <c r="M41" s="67"/>
      <c r="N41" s="67"/>
    </row>
    <row r="42" spans="2:14" ht="15" customHeight="1" thickBot="1" x14ac:dyDescent="0.35">
      <c r="B42" s="58">
        <v>5</v>
      </c>
      <c r="C42" s="76">
        <f t="shared" si="0"/>
        <v>2.9325971233247721</v>
      </c>
      <c r="D42" s="77">
        <f>$D$9*$C42*$D$11*0.85/43200</f>
        <v>7.2126954711402097E-2</v>
      </c>
      <c r="E42" s="78">
        <f t="shared" si="2"/>
        <v>0.30547886701299715</v>
      </c>
      <c r="F42" s="79">
        <f t="shared" si="3"/>
        <v>0.25969926058652359</v>
      </c>
      <c r="G42" s="80">
        <f t="shared" si="4"/>
        <v>97.387222719946337</v>
      </c>
      <c r="I42" s="67" t="s">
        <v>66</v>
      </c>
    </row>
    <row r="43" spans="2:14" ht="8.25" customHeight="1" x14ac:dyDescent="0.3">
      <c r="F43" s="81"/>
      <c r="N43" s="82"/>
    </row>
    <row r="44" spans="2:14" ht="15" customHeight="1" x14ac:dyDescent="0.3">
      <c r="H44" s="83" t="s">
        <v>67</v>
      </c>
    </row>
    <row r="45" spans="2:14" x14ac:dyDescent="0.3">
      <c r="C45" s="56"/>
      <c r="J45" s="84"/>
    </row>
    <row r="46" spans="2:14" x14ac:dyDescent="0.3">
      <c r="B46" t="s">
        <v>68</v>
      </c>
      <c r="C46" s="56"/>
      <c r="J46" s="84"/>
    </row>
    <row r="47" spans="2:14" x14ac:dyDescent="0.3">
      <c r="B47" t="s">
        <v>69</v>
      </c>
      <c r="C47" s="56"/>
    </row>
    <row r="48" spans="2:14" x14ac:dyDescent="0.3">
      <c r="C48" s="56"/>
    </row>
    <row r="49" spans="3:10" x14ac:dyDescent="0.3">
      <c r="C49" s="56"/>
    </row>
    <row r="50" spans="3:10" x14ac:dyDescent="0.3">
      <c r="C50" s="56"/>
    </row>
    <row r="51" spans="3:10" x14ac:dyDescent="0.3">
      <c r="C51" s="56"/>
    </row>
    <row r="52" spans="3:10" x14ac:dyDescent="0.3">
      <c r="C52" s="56"/>
    </row>
    <row r="53" spans="3:10" x14ac:dyDescent="0.3">
      <c r="C53" s="56"/>
    </row>
    <row r="54" spans="3:10" x14ac:dyDescent="0.3">
      <c r="C54" s="56"/>
    </row>
    <row r="55" spans="3:10" x14ac:dyDescent="0.3">
      <c r="C55" s="56"/>
      <c r="J55" s="85"/>
    </row>
    <row r="56" spans="3:10" x14ac:dyDescent="0.3">
      <c r="C56" s="56"/>
      <c r="J56" s="84"/>
    </row>
    <row r="57" spans="3:10" s="67" customFormat="1" x14ac:dyDescent="0.3">
      <c r="C57" s="56"/>
      <c r="J57" s="86"/>
    </row>
    <row r="58" spans="3:10" s="67" customFormat="1" x14ac:dyDescent="0.3">
      <c r="C58" s="56"/>
      <c r="J58" s="86"/>
    </row>
    <row r="59" spans="3:10" s="67" customFormat="1" x14ac:dyDescent="0.3">
      <c r="C59" s="56"/>
    </row>
    <row r="60" spans="3:10" s="67" customFormat="1" x14ac:dyDescent="0.3">
      <c r="C60" s="56"/>
    </row>
    <row r="61" spans="3:10" s="67" customFormat="1" ht="7.5" customHeight="1" x14ac:dyDescent="0.3">
      <c r="C61" s="56"/>
    </row>
    <row r="62" spans="3:10" s="67" customFormat="1" x14ac:dyDescent="0.3">
      <c r="C62" s="56"/>
      <c r="J62" s="87"/>
    </row>
    <row r="63" spans="3:10" x14ac:dyDescent="0.3">
      <c r="C63" s="56"/>
      <c r="I63" s="21"/>
      <c r="J63" s="84"/>
    </row>
    <row r="64" spans="3:10" x14ac:dyDescent="0.3">
      <c r="C64" s="56"/>
    </row>
    <row r="65" spans="3:3" x14ac:dyDescent="0.3">
      <c r="C65" s="56"/>
    </row>
    <row r="66" spans="3:3" x14ac:dyDescent="0.3">
      <c r="C66" s="56"/>
    </row>
    <row r="67" spans="3:3" x14ac:dyDescent="0.3">
      <c r="C67" s="56"/>
    </row>
    <row r="68" spans="3:3" x14ac:dyDescent="0.3">
      <c r="C68" s="56"/>
    </row>
    <row r="69" spans="3:3" x14ac:dyDescent="0.3">
      <c r="C69" s="56"/>
    </row>
    <row r="70" spans="3:3" x14ac:dyDescent="0.3">
      <c r="C70" s="56"/>
    </row>
    <row r="71" spans="3:3" x14ac:dyDescent="0.3">
      <c r="C71" s="56"/>
    </row>
    <row r="72" spans="3:3" x14ac:dyDescent="0.3">
      <c r="C72" s="56"/>
    </row>
    <row r="73" spans="3:3" x14ac:dyDescent="0.3">
      <c r="C73" s="56"/>
    </row>
    <row r="74" spans="3:3" x14ac:dyDescent="0.3">
      <c r="C74" s="56"/>
    </row>
    <row r="75" spans="3:3" x14ac:dyDescent="0.3">
      <c r="C75" s="56"/>
    </row>
    <row r="76" spans="3:3" x14ac:dyDescent="0.3">
      <c r="C76" s="56"/>
    </row>
    <row r="77" spans="3:3" x14ac:dyDescent="0.3">
      <c r="C77" s="56"/>
    </row>
    <row r="78" spans="3:3" x14ac:dyDescent="0.3">
      <c r="C78" s="56"/>
    </row>
    <row r="79" spans="3:3" x14ac:dyDescent="0.3">
      <c r="C79" s="56"/>
    </row>
    <row r="80" spans="3:3" x14ac:dyDescent="0.3">
      <c r="C80" s="56"/>
    </row>
    <row r="81" spans="3:3" x14ac:dyDescent="0.3">
      <c r="C81" s="56"/>
    </row>
    <row r="82" spans="3:3" x14ac:dyDescent="0.3">
      <c r="C82" s="56"/>
    </row>
    <row r="83" spans="3:3" x14ac:dyDescent="0.3">
      <c r="C83" s="56"/>
    </row>
    <row r="84" spans="3:3" x14ac:dyDescent="0.3">
      <c r="C84" s="56"/>
    </row>
    <row r="85" spans="3:3" x14ac:dyDescent="0.3">
      <c r="C85" s="56"/>
    </row>
    <row r="86" spans="3:3" x14ac:dyDescent="0.3">
      <c r="C86" s="56"/>
    </row>
    <row r="87" spans="3:3" x14ac:dyDescent="0.3">
      <c r="C87" s="56"/>
    </row>
    <row r="88" spans="3:3" x14ac:dyDescent="0.3">
      <c r="C88" s="56"/>
    </row>
    <row r="89" spans="3:3" x14ac:dyDescent="0.3">
      <c r="C89" s="56"/>
    </row>
    <row r="90" spans="3:3" x14ac:dyDescent="0.3">
      <c r="C90" s="56"/>
    </row>
    <row r="91" spans="3:3" x14ac:dyDescent="0.3">
      <c r="C91" s="56"/>
    </row>
    <row r="92" spans="3:3" x14ac:dyDescent="0.3">
      <c r="C92" s="56"/>
    </row>
    <row r="93" spans="3:3" x14ac:dyDescent="0.3">
      <c r="C93" s="56"/>
    </row>
    <row r="94" spans="3:3" x14ac:dyDescent="0.3">
      <c r="C94" s="56"/>
    </row>
    <row r="95" spans="3:3" x14ac:dyDescent="0.3">
      <c r="C95" s="56"/>
    </row>
    <row r="96" spans="3:3" x14ac:dyDescent="0.3">
      <c r="C96" s="56"/>
    </row>
    <row r="97" spans="3:3" x14ac:dyDescent="0.3">
      <c r="C97" s="56"/>
    </row>
    <row r="98" spans="3:3" x14ac:dyDescent="0.3">
      <c r="C98" s="56"/>
    </row>
    <row r="99" spans="3:3" x14ac:dyDescent="0.3">
      <c r="C99" s="56"/>
    </row>
    <row r="100" spans="3:3" x14ac:dyDescent="0.3">
      <c r="C100" s="56"/>
    </row>
  </sheetData>
  <sheetProtection algorithmName="SHA-512" hashValue="pX2rkiL86P+m8Qpu5YorA3b2X642e+8GRfCTXmG4g35LcMkl1odz0T98nVPyycnQJoyYZTqn51CCcnRsgNZXAw==" saltValue="lmwzqHTCWztxaolvkZhMVA==" spinCount="100000" sheet="1" objects="1" scenarios="1"/>
  <mergeCells count="1">
    <mergeCell ref="D2:J2"/>
  </mergeCells>
  <conditionalFormatting sqref="F13:F14 B16">
    <cfRule type="cellIs" dxfId="5" priority="1" stopIfTrue="1" operator="equal">
      <formula>MAX($G$26:$G$37)</formula>
    </cfRule>
  </conditionalFormatting>
  <conditionalFormatting sqref="G26:G42">
    <cfRule type="cellIs" dxfId="4" priority="2" stopIfTrue="1" operator="equal">
      <formula>MAX($G$26:$G$42)</formula>
    </cfRule>
  </conditionalFormatting>
  <dataValidations count="9">
    <dataValidation type="decimal" showInputMessage="1" showErrorMessage="1" prompt="0.01 to 100"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5E201A4F-341D-4B96-95F3-F7AA65398572}">
      <formula1>0.01</formula1>
      <formula2>100</formula2>
    </dataValidation>
    <dataValidation type="decimal" showInputMessage="1" showErrorMessage="1" prompt="0.01 to 1000"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xr:uid="{E879192B-0E6D-4EFB-917A-8432F5E7A1A1}">
      <formula1>0.01</formula1>
      <formula2>1000</formula2>
    </dataValidation>
    <dataValidation type="whole" allowBlank="1" showInputMessage="1" showErrorMessage="1" prompt="20 to 100"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21435FF-E7C8-4DEC-AC2D-EE49C03C1F50}">
      <formula1>20</formula1>
      <formula2>100</formula2>
    </dataValidation>
    <dataValidation type="whole" errorStyle="information" allowBlank="1" showInputMessage="1" showErrorMessage="1" prompt="Do not use parcel area or landscape areas when sizing the facility. See criteria guidanc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9160BFA2-5C37-46C1-9CA5-040F972C5C45}">
      <formula1>0</formula1>
      <formula2>871200</formula2>
    </dataValidation>
    <dataValidation type="decimal" allowBlank="1" showInputMessage="1" showErrorMessage="1" prompt="0.01 to 1.0"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78225B2E-E2EC-4AC9-B0A2-551317A3D90A}">
      <formula1>0.01</formula1>
      <formula2>1</formula2>
    </dataValidation>
    <dataValidation type="decimal" showInputMessage="1" showErrorMessage="1" prompt="1.1 to 2.5"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2823E33A-27E6-4FE2-B73D-B30B11556D06}">
      <formula1>1.1</formula1>
      <formula2>2.5</formula2>
    </dataValidation>
    <dataValidation allowBlank="1" showInputMessage="1" showErrorMessage="1" prompt="Format: MM/DD/YYYY"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xr:uid="{B1575622-E5D9-45F8-A352-1362243C5C13}"/>
    <dataValidation allowBlank="1" showInputMessage="1" showErrorMessage="1" prompt="Designer's initials"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C8E86053-9F47-485D-B667-E0CC9CF58B2B}"/>
    <dataValidation allowBlank="1" showInputMessage="1" showErrorMessage="1" promptTitle="Enter:" prompt="Project Name_x000a_Assr Parcel No._x000a_Application No." sqref="D2:K2 IZ2:JG2 SV2:TC2 ACR2:ACY2 AMN2:AMU2 AWJ2:AWQ2 BGF2:BGM2 BQB2:BQI2 BZX2:CAE2 CJT2:CKA2 CTP2:CTW2 DDL2:DDS2 DNH2:DNO2 DXD2:DXK2 EGZ2:EHG2 EQV2:ERC2 FAR2:FAY2 FKN2:FKU2 FUJ2:FUQ2 GEF2:GEM2 GOB2:GOI2 GXX2:GYE2 HHT2:HIA2 HRP2:HRW2 IBL2:IBS2 ILH2:ILO2 IVD2:IVK2 JEZ2:JFG2 JOV2:JPC2 JYR2:JYY2 KIN2:KIU2 KSJ2:KSQ2 LCF2:LCM2 LMB2:LMI2 LVX2:LWE2 MFT2:MGA2 MPP2:MPW2 MZL2:MZS2 NJH2:NJO2 NTD2:NTK2 OCZ2:ODG2 OMV2:ONC2 OWR2:OWY2 PGN2:PGU2 PQJ2:PQQ2 QAF2:QAM2 QKB2:QKI2 QTX2:QUE2 RDT2:REA2 RNP2:RNW2 RXL2:RXS2 SHH2:SHO2 SRD2:SRK2 TAZ2:TBG2 TKV2:TLC2 TUR2:TUY2 UEN2:UEU2 UOJ2:UOQ2 UYF2:UYM2 VIB2:VII2 VRX2:VSE2 WBT2:WCA2 WLP2:WLW2 WVL2:WVS2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xr:uid="{69D32DF9-DF8E-4EA2-92A1-A5FCE4162F4C}"/>
  </dataValidations>
  <hyperlinks>
    <hyperlink ref="H44" r:id="rId1" display="http://www.dpw.co.santa-cruz.ca.us/drainage.htm" xr:uid="{B5228346-53B7-4550-926E-E6109B2B095B}"/>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5BAB-C8D0-4831-95E4-0DEE0BDF530A}">
  <dimension ref="B2:O100"/>
  <sheetViews>
    <sheetView zoomScale="90" zoomScaleNormal="90" workbookViewId="0">
      <selection activeCell="D2" sqref="D2:J2"/>
    </sheetView>
  </sheetViews>
  <sheetFormatPr defaultRowHeight="14.4" x14ac:dyDescent="0.3"/>
  <cols>
    <col min="1" max="1" width="1.6640625" customWidth="1"/>
    <col min="2" max="7" width="11.6640625" customWidth="1"/>
    <col min="8" max="8" width="1.6640625" customWidth="1"/>
    <col min="9" max="10" width="10.6640625" customWidth="1"/>
    <col min="11" max="11" width="1.6640625" customWidth="1"/>
    <col min="12" max="12" width="12.6640625" customWidth="1"/>
    <col min="13" max="13" width="6.6640625" customWidth="1"/>
    <col min="14" max="14" width="10.6640625" customWidth="1"/>
    <col min="15" max="15" width="11.6640625" customWidth="1"/>
    <col min="16" max="16" width="1.6640625" customWidth="1"/>
    <col min="257" max="257" width="1.6640625" customWidth="1"/>
    <col min="258" max="263" width="11.6640625" customWidth="1"/>
    <col min="264" max="264" width="1.6640625" customWidth="1"/>
    <col min="265" max="266" width="10.6640625" customWidth="1"/>
    <col min="267" max="267" width="1.6640625" customWidth="1"/>
    <col min="268" max="268" width="12.6640625" customWidth="1"/>
    <col min="269" max="269" width="6.6640625" customWidth="1"/>
    <col min="270" max="270" width="10.6640625" customWidth="1"/>
    <col min="271" max="271" width="11.6640625" customWidth="1"/>
    <col min="272" max="272" width="1.6640625" customWidth="1"/>
    <col min="513" max="513" width="1.6640625" customWidth="1"/>
    <col min="514" max="519" width="11.6640625" customWidth="1"/>
    <col min="520" max="520" width="1.6640625" customWidth="1"/>
    <col min="521" max="522" width="10.6640625" customWidth="1"/>
    <col min="523" max="523" width="1.6640625" customWidth="1"/>
    <col min="524" max="524" width="12.6640625" customWidth="1"/>
    <col min="525" max="525" width="6.6640625" customWidth="1"/>
    <col min="526" max="526" width="10.6640625" customWidth="1"/>
    <col min="527" max="527" width="11.6640625" customWidth="1"/>
    <col min="528" max="528" width="1.6640625" customWidth="1"/>
    <col min="769" max="769" width="1.6640625" customWidth="1"/>
    <col min="770" max="775" width="11.6640625" customWidth="1"/>
    <col min="776" max="776" width="1.6640625" customWidth="1"/>
    <col min="777" max="778" width="10.6640625" customWidth="1"/>
    <col min="779" max="779" width="1.6640625" customWidth="1"/>
    <col min="780" max="780" width="12.6640625" customWidth="1"/>
    <col min="781" max="781" width="6.6640625" customWidth="1"/>
    <col min="782" max="782" width="10.6640625" customWidth="1"/>
    <col min="783" max="783" width="11.6640625" customWidth="1"/>
    <col min="784" max="784" width="1.6640625" customWidth="1"/>
    <col min="1025" max="1025" width="1.6640625" customWidth="1"/>
    <col min="1026" max="1031" width="11.6640625" customWidth="1"/>
    <col min="1032" max="1032" width="1.6640625" customWidth="1"/>
    <col min="1033" max="1034" width="10.6640625" customWidth="1"/>
    <col min="1035" max="1035" width="1.6640625" customWidth="1"/>
    <col min="1036" max="1036" width="12.6640625" customWidth="1"/>
    <col min="1037" max="1037" width="6.6640625" customWidth="1"/>
    <col min="1038" max="1038" width="10.6640625" customWidth="1"/>
    <col min="1039" max="1039" width="11.6640625" customWidth="1"/>
    <col min="1040" max="1040" width="1.6640625" customWidth="1"/>
    <col min="1281" max="1281" width="1.6640625" customWidth="1"/>
    <col min="1282" max="1287" width="11.6640625" customWidth="1"/>
    <col min="1288" max="1288" width="1.6640625" customWidth="1"/>
    <col min="1289" max="1290" width="10.6640625" customWidth="1"/>
    <col min="1291" max="1291" width="1.6640625" customWidth="1"/>
    <col min="1292" max="1292" width="12.6640625" customWidth="1"/>
    <col min="1293" max="1293" width="6.6640625" customWidth="1"/>
    <col min="1294" max="1294" width="10.6640625" customWidth="1"/>
    <col min="1295" max="1295" width="11.6640625" customWidth="1"/>
    <col min="1296" max="1296" width="1.6640625" customWidth="1"/>
    <col min="1537" max="1537" width="1.6640625" customWidth="1"/>
    <col min="1538" max="1543" width="11.6640625" customWidth="1"/>
    <col min="1544" max="1544" width="1.6640625" customWidth="1"/>
    <col min="1545" max="1546" width="10.6640625" customWidth="1"/>
    <col min="1547" max="1547" width="1.6640625" customWidth="1"/>
    <col min="1548" max="1548" width="12.6640625" customWidth="1"/>
    <col min="1549" max="1549" width="6.6640625" customWidth="1"/>
    <col min="1550" max="1550" width="10.6640625" customWidth="1"/>
    <col min="1551" max="1551" width="11.6640625" customWidth="1"/>
    <col min="1552" max="1552" width="1.6640625" customWidth="1"/>
    <col min="1793" max="1793" width="1.6640625" customWidth="1"/>
    <col min="1794" max="1799" width="11.6640625" customWidth="1"/>
    <col min="1800" max="1800" width="1.6640625" customWidth="1"/>
    <col min="1801" max="1802" width="10.6640625" customWidth="1"/>
    <col min="1803" max="1803" width="1.6640625" customWidth="1"/>
    <col min="1804" max="1804" width="12.6640625" customWidth="1"/>
    <col min="1805" max="1805" width="6.6640625" customWidth="1"/>
    <col min="1806" max="1806" width="10.6640625" customWidth="1"/>
    <col min="1807" max="1807" width="11.6640625" customWidth="1"/>
    <col min="1808" max="1808" width="1.6640625" customWidth="1"/>
    <col min="2049" max="2049" width="1.6640625" customWidth="1"/>
    <col min="2050" max="2055" width="11.6640625" customWidth="1"/>
    <col min="2056" max="2056" width="1.6640625" customWidth="1"/>
    <col min="2057" max="2058" width="10.6640625" customWidth="1"/>
    <col min="2059" max="2059" width="1.6640625" customWidth="1"/>
    <col min="2060" max="2060" width="12.6640625" customWidth="1"/>
    <col min="2061" max="2061" width="6.6640625" customWidth="1"/>
    <col min="2062" max="2062" width="10.6640625" customWidth="1"/>
    <col min="2063" max="2063" width="11.6640625" customWidth="1"/>
    <col min="2064" max="2064" width="1.6640625" customWidth="1"/>
    <col min="2305" max="2305" width="1.6640625" customWidth="1"/>
    <col min="2306" max="2311" width="11.6640625" customWidth="1"/>
    <col min="2312" max="2312" width="1.6640625" customWidth="1"/>
    <col min="2313" max="2314" width="10.6640625" customWidth="1"/>
    <col min="2315" max="2315" width="1.6640625" customWidth="1"/>
    <col min="2316" max="2316" width="12.6640625" customWidth="1"/>
    <col min="2317" max="2317" width="6.6640625" customWidth="1"/>
    <col min="2318" max="2318" width="10.6640625" customWidth="1"/>
    <col min="2319" max="2319" width="11.6640625" customWidth="1"/>
    <col min="2320" max="2320" width="1.6640625" customWidth="1"/>
    <col min="2561" max="2561" width="1.6640625" customWidth="1"/>
    <col min="2562" max="2567" width="11.6640625" customWidth="1"/>
    <col min="2568" max="2568" width="1.6640625" customWidth="1"/>
    <col min="2569" max="2570" width="10.6640625" customWidth="1"/>
    <col min="2571" max="2571" width="1.6640625" customWidth="1"/>
    <col min="2572" max="2572" width="12.6640625" customWidth="1"/>
    <col min="2573" max="2573" width="6.6640625" customWidth="1"/>
    <col min="2574" max="2574" width="10.6640625" customWidth="1"/>
    <col min="2575" max="2575" width="11.6640625" customWidth="1"/>
    <col min="2576" max="2576" width="1.6640625" customWidth="1"/>
    <col min="2817" max="2817" width="1.6640625" customWidth="1"/>
    <col min="2818" max="2823" width="11.6640625" customWidth="1"/>
    <col min="2824" max="2824" width="1.6640625" customWidth="1"/>
    <col min="2825" max="2826" width="10.6640625" customWidth="1"/>
    <col min="2827" max="2827" width="1.6640625" customWidth="1"/>
    <col min="2828" max="2828" width="12.6640625" customWidth="1"/>
    <col min="2829" max="2829" width="6.6640625" customWidth="1"/>
    <col min="2830" max="2830" width="10.6640625" customWidth="1"/>
    <col min="2831" max="2831" width="11.6640625" customWidth="1"/>
    <col min="2832" max="2832" width="1.6640625" customWidth="1"/>
    <col min="3073" max="3073" width="1.6640625" customWidth="1"/>
    <col min="3074" max="3079" width="11.6640625" customWidth="1"/>
    <col min="3080" max="3080" width="1.6640625" customWidth="1"/>
    <col min="3081" max="3082" width="10.6640625" customWidth="1"/>
    <col min="3083" max="3083" width="1.6640625" customWidth="1"/>
    <col min="3084" max="3084" width="12.6640625" customWidth="1"/>
    <col min="3085" max="3085" width="6.6640625" customWidth="1"/>
    <col min="3086" max="3086" width="10.6640625" customWidth="1"/>
    <col min="3087" max="3087" width="11.6640625" customWidth="1"/>
    <col min="3088" max="3088" width="1.6640625" customWidth="1"/>
    <col min="3329" max="3329" width="1.6640625" customWidth="1"/>
    <col min="3330" max="3335" width="11.6640625" customWidth="1"/>
    <col min="3336" max="3336" width="1.6640625" customWidth="1"/>
    <col min="3337" max="3338" width="10.6640625" customWidth="1"/>
    <col min="3339" max="3339" width="1.6640625" customWidth="1"/>
    <col min="3340" max="3340" width="12.6640625" customWidth="1"/>
    <col min="3341" max="3341" width="6.6640625" customWidth="1"/>
    <col min="3342" max="3342" width="10.6640625" customWidth="1"/>
    <col min="3343" max="3343" width="11.6640625" customWidth="1"/>
    <col min="3344" max="3344" width="1.6640625" customWidth="1"/>
    <col min="3585" max="3585" width="1.6640625" customWidth="1"/>
    <col min="3586" max="3591" width="11.6640625" customWidth="1"/>
    <col min="3592" max="3592" width="1.6640625" customWidth="1"/>
    <col min="3593" max="3594" width="10.6640625" customWidth="1"/>
    <col min="3595" max="3595" width="1.6640625" customWidth="1"/>
    <col min="3596" max="3596" width="12.6640625" customWidth="1"/>
    <col min="3597" max="3597" width="6.6640625" customWidth="1"/>
    <col min="3598" max="3598" width="10.6640625" customWidth="1"/>
    <col min="3599" max="3599" width="11.6640625" customWidth="1"/>
    <col min="3600" max="3600" width="1.6640625" customWidth="1"/>
    <col min="3841" max="3841" width="1.6640625" customWidth="1"/>
    <col min="3842" max="3847" width="11.6640625" customWidth="1"/>
    <col min="3848" max="3848" width="1.6640625" customWidth="1"/>
    <col min="3849" max="3850" width="10.6640625" customWidth="1"/>
    <col min="3851" max="3851" width="1.6640625" customWidth="1"/>
    <col min="3852" max="3852" width="12.6640625" customWidth="1"/>
    <col min="3853" max="3853" width="6.6640625" customWidth="1"/>
    <col min="3854" max="3854" width="10.6640625" customWidth="1"/>
    <col min="3855" max="3855" width="11.6640625" customWidth="1"/>
    <col min="3856" max="3856" width="1.6640625" customWidth="1"/>
    <col min="4097" max="4097" width="1.6640625" customWidth="1"/>
    <col min="4098" max="4103" width="11.6640625" customWidth="1"/>
    <col min="4104" max="4104" width="1.6640625" customWidth="1"/>
    <col min="4105" max="4106" width="10.6640625" customWidth="1"/>
    <col min="4107" max="4107" width="1.6640625" customWidth="1"/>
    <col min="4108" max="4108" width="12.6640625" customWidth="1"/>
    <col min="4109" max="4109" width="6.6640625" customWidth="1"/>
    <col min="4110" max="4110" width="10.6640625" customWidth="1"/>
    <col min="4111" max="4111" width="11.6640625" customWidth="1"/>
    <col min="4112" max="4112" width="1.6640625" customWidth="1"/>
    <col min="4353" max="4353" width="1.6640625" customWidth="1"/>
    <col min="4354" max="4359" width="11.6640625" customWidth="1"/>
    <col min="4360" max="4360" width="1.6640625" customWidth="1"/>
    <col min="4361" max="4362" width="10.6640625" customWidth="1"/>
    <col min="4363" max="4363" width="1.6640625" customWidth="1"/>
    <col min="4364" max="4364" width="12.6640625" customWidth="1"/>
    <col min="4365" max="4365" width="6.6640625" customWidth="1"/>
    <col min="4366" max="4366" width="10.6640625" customWidth="1"/>
    <col min="4367" max="4367" width="11.6640625" customWidth="1"/>
    <col min="4368" max="4368" width="1.6640625" customWidth="1"/>
    <col min="4609" max="4609" width="1.6640625" customWidth="1"/>
    <col min="4610" max="4615" width="11.6640625" customWidth="1"/>
    <col min="4616" max="4616" width="1.6640625" customWidth="1"/>
    <col min="4617" max="4618" width="10.6640625" customWidth="1"/>
    <col min="4619" max="4619" width="1.6640625" customWidth="1"/>
    <col min="4620" max="4620" width="12.6640625" customWidth="1"/>
    <col min="4621" max="4621" width="6.6640625" customWidth="1"/>
    <col min="4622" max="4622" width="10.6640625" customWidth="1"/>
    <col min="4623" max="4623" width="11.6640625" customWidth="1"/>
    <col min="4624" max="4624" width="1.6640625" customWidth="1"/>
    <col min="4865" max="4865" width="1.6640625" customWidth="1"/>
    <col min="4866" max="4871" width="11.6640625" customWidth="1"/>
    <col min="4872" max="4872" width="1.6640625" customWidth="1"/>
    <col min="4873" max="4874" width="10.6640625" customWidth="1"/>
    <col min="4875" max="4875" width="1.6640625" customWidth="1"/>
    <col min="4876" max="4876" width="12.6640625" customWidth="1"/>
    <col min="4877" max="4877" width="6.6640625" customWidth="1"/>
    <col min="4878" max="4878" width="10.6640625" customWidth="1"/>
    <col min="4879" max="4879" width="11.6640625" customWidth="1"/>
    <col min="4880" max="4880" width="1.6640625" customWidth="1"/>
    <col min="5121" max="5121" width="1.6640625" customWidth="1"/>
    <col min="5122" max="5127" width="11.6640625" customWidth="1"/>
    <col min="5128" max="5128" width="1.6640625" customWidth="1"/>
    <col min="5129" max="5130" width="10.6640625" customWidth="1"/>
    <col min="5131" max="5131" width="1.6640625" customWidth="1"/>
    <col min="5132" max="5132" width="12.6640625" customWidth="1"/>
    <col min="5133" max="5133" width="6.6640625" customWidth="1"/>
    <col min="5134" max="5134" width="10.6640625" customWidth="1"/>
    <col min="5135" max="5135" width="11.6640625" customWidth="1"/>
    <col min="5136" max="5136" width="1.6640625" customWidth="1"/>
    <col min="5377" max="5377" width="1.6640625" customWidth="1"/>
    <col min="5378" max="5383" width="11.6640625" customWidth="1"/>
    <col min="5384" max="5384" width="1.6640625" customWidth="1"/>
    <col min="5385" max="5386" width="10.6640625" customWidth="1"/>
    <col min="5387" max="5387" width="1.6640625" customWidth="1"/>
    <col min="5388" max="5388" width="12.6640625" customWidth="1"/>
    <col min="5389" max="5389" width="6.6640625" customWidth="1"/>
    <col min="5390" max="5390" width="10.6640625" customWidth="1"/>
    <col min="5391" max="5391" width="11.6640625" customWidth="1"/>
    <col min="5392" max="5392" width="1.6640625" customWidth="1"/>
    <col min="5633" max="5633" width="1.6640625" customWidth="1"/>
    <col min="5634" max="5639" width="11.6640625" customWidth="1"/>
    <col min="5640" max="5640" width="1.6640625" customWidth="1"/>
    <col min="5641" max="5642" width="10.6640625" customWidth="1"/>
    <col min="5643" max="5643" width="1.6640625" customWidth="1"/>
    <col min="5644" max="5644" width="12.6640625" customWidth="1"/>
    <col min="5645" max="5645" width="6.6640625" customWidth="1"/>
    <col min="5646" max="5646" width="10.6640625" customWidth="1"/>
    <col min="5647" max="5647" width="11.6640625" customWidth="1"/>
    <col min="5648" max="5648" width="1.6640625" customWidth="1"/>
    <col min="5889" max="5889" width="1.6640625" customWidth="1"/>
    <col min="5890" max="5895" width="11.6640625" customWidth="1"/>
    <col min="5896" max="5896" width="1.6640625" customWidth="1"/>
    <col min="5897" max="5898" width="10.6640625" customWidth="1"/>
    <col min="5899" max="5899" width="1.6640625" customWidth="1"/>
    <col min="5900" max="5900" width="12.6640625" customWidth="1"/>
    <col min="5901" max="5901" width="6.6640625" customWidth="1"/>
    <col min="5902" max="5902" width="10.6640625" customWidth="1"/>
    <col min="5903" max="5903" width="11.6640625" customWidth="1"/>
    <col min="5904" max="5904" width="1.6640625" customWidth="1"/>
    <col min="6145" max="6145" width="1.6640625" customWidth="1"/>
    <col min="6146" max="6151" width="11.6640625" customWidth="1"/>
    <col min="6152" max="6152" width="1.6640625" customWidth="1"/>
    <col min="6153" max="6154" width="10.6640625" customWidth="1"/>
    <col min="6155" max="6155" width="1.6640625" customWidth="1"/>
    <col min="6156" max="6156" width="12.6640625" customWidth="1"/>
    <col min="6157" max="6157" width="6.6640625" customWidth="1"/>
    <col min="6158" max="6158" width="10.6640625" customWidth="1"/>
    <col min="6159" max="6159" width="11.6640625" customWidth="1"/>
    <col min="6160" max="6160" width="1.6640625" customWidth="1"/>
    <col min="6401" max="6401" width="1.6640625" customWidth="1"/>
    <col min="6402" max="6407" width="11.6640625" customWidth="1"/>
    <col min="6408" max="6408" width="1.6640625" customWidth="1"/>
    <col min="6409" max="6410" width="10.6640625" customWidth="1"/>
    <col min="6411" max="6411" width="1.6640625" customWidth="1"/>
    <col min="6412" max="6412" width="12.6640625" customWidth="1"/>
    <col min="6413" max="6413" width="6.6640625" customWidth="1"/>
    <col min="6414" max="6414" width="10.6640625" customWidth="1"/>
    <col min="6415" max="6415" width="11.6640625" customWidth="1"/>
    <col min="6416" max="6416" width="1.6640625" customWidth="1"/>
    <col min="6657" max="6657" width="1.6640625" customWidth="1"/>
    <col min="6658" max="6663" width="11.6640625" customWidth="1"/>
    <col min="6664" max="6664" width="1.6640625" customWidth="1"/>
    <col min="6665" max="6666" width="10.6640625" customWidth="1"/>
    <col min="6667" max="6667" width="1.6640625" customWidth="1"/>
    <col min="6668" max="6668" width="12.6640625" customWidth="1"/>
    <col min="6669" max="6669" width="6.6640625" customWidth="1"/>
    <col min="6670" max="6670" width="10.6640625" customWidth="1"/>
    <col min="6671" max="6671" width="11.6640625" customWidth="1"/>
    <col min="6672" max="6672" width="1.6640625" customWidth="1"/>
    <col min="6913" max="6913" width="1.6640625" customWidth="1"/>
    <col min="6914" max="6919" width="11.6640625" customWidth="1"/>
    <col min="6920" max="6920" width="1.6640625" customWidth="1"/>
    <col min="6921" max="6922" width="10.6640625" customWidth="1"/>
    <col min="6923" max="6923" width="1.6640625" customWidth="1"/>
    <col min="6924" max="6924" width="12.6640625" customWidth="1"/>
    <col min="6925" max="6925" width="6.6640625" customWidth="1"/>
    <col min="6926" max="6926" width="10.6640625" customWidth="1"/>
    <col min="6927" max="6927" width="11.6640625" customWidth="1"/>
    <col min="6928" max="6928" width="1.6640625" customWidth="1"/>
    <col min="7169" max="7169" width="1.6640625" customWidth="1"/>
    <col min="7170" max="7175" width="11.6640625" customWidth="1"/>
    <col min="7176" max="7176" width="1.6640625" customWidth="1"/>
    <col min="7177" max="7178" width="10.6640625" customWidth="1"/>
    <col min="7179" max="7179" width="1.6640625" customWidth="1"/>
    <col min="7180" max="7180" width="12.6640625" customWidth="1"/>
    <col min="7181" max="7181" width="6.6640625" customWidth="1"/>
    <col min="7182" max="7182" width="10.6640625" customWidth="1"/>
    <col min="7183" max="7183" width="11.6640625" customWidth="1"/>
    <col min="7184" max="7184" width="1.6640625" customWidth="1"/>
    <col min="7425" max="7425" width="1.6640625" customWidth="1"/>
    <col min="7426" max="7431" width="11.6640625" customWidth="1"/>
    <col min="7432" max="7432" width="1.6640625" customWidth="1"/>
    <col min="7433" max="7434" width="10.6640625" customWidth="1"/>
    <col min="7435" max="7435" width="1.6640625" customWidth="1"/>
    <col min="7436" max="7436" width="12.6640625" customWidth="1"/>
    <col min="7437" max="7437" width="6.6640625" customWidth="1"/>
    <col min="7438" max="7438" width="10.6640625" customWidth="1"/>
    <col min="7439" max="7439" width="11.6640625" customWidth="1"/>
    <col min="7440" max="7440" width="1.6640625" customWidth="1"/>
    <col min="7681" max="7681" width="1.6640625" customWidth="1"/>
    <col min="7682" max="7687" width="11.6640625" customWidth="1"/>
    <col min="7688" max="7688" width="1.6640625" customWidth="1"/>
    <col min="7689" max="7690" width="10.6640625" customWidth="1"/>
    <col min="7691" max="7691" width="1.6640625" customWidth="1"/>
    <col min="7692" max="7692" width="12.6640625" customWidth="1"/>
    <col min="7693" max="7693" width="6.6640625" customWidth="1"/>
    <col min="7694" max="7694" width="10.6640625" customWidth="1"/>
    <col min="7695" max="7695" width="11.6640625" customWidth="1"/>
    <col min="7696" max="7696" width="1.6640625" customWidth="1"/>
    <col min="7937" max="7937" width="1.6640625" customWidth="1"/>
    <col min="7938" max="7943" width="11.6640625" customWidth="1"/>
    <col min="7944" max="7944" width="1.6640625" customWidth="1"/>
    <col min="7945" max="7946" width="10.6640625" customWidth="1"/>
    <col min="7947" max="7947" width="1.6640625" customWidth="1"/>
    <col min="7948" max="7948" width="12.6640625" customWidth="1"/>
    <col min="7949" max="7949" width="6.6640625" customWidth="1"/>
    <col min="7950" max="7950" width="10.6640625" customWidth="1"/>
    <col min="7951" max="7951" width="11.6640625" customWidth="1"/>
    <col min="7952" max="7952" width="1.6640625" customWidth="1"/>
    <col min="8193" max="8193" width="1.6640625" customWidth="1"/>
    <col min="8194" max="8199" width="11.6640625" customWidth="1"/>
    <col min="8200" max="8200" width="1.6640625" customWidth="1"/>
    <col min="8201" max="8202" width="10.6640625" customWidth="1"/>
    <col min="8203" max="8203" width="1.6640625" customWidth="1"/>
    <col min="8204" max="8204" width="12.6640625" customWidth="1"/>
    <col min="8205" max="8205" width="6.6640625" customWidth="1"/>
    <col min="8206" max="8206" width="10.6640625" customWidth="1"/>
    <col min="8207" max="8207" width="11.6640625" customWidth="1"/>
    <col min="8208" max="8208" width="1.6640625" customWidth="1"/>
    <col min="8449" max="8449" width="1.6640625" customWidth="1"/>
    <col min="8450" max="8455" width="11.6640625" customWidth="1"/>
    <col min="8456" max="8456" width="1.6640625" customWidth="1"/>
    <col min="8457" max="8458" width="10.6640625" customWidth="1"/>
    <col min="8459" max="8459" width="1.6640625" customWidth="1"/>
    <col min="8460" max="8460" width="12.6640625" customWidth="1"/>
    <col min="8461" max="8461" width="6.6640625" customWidth="1"/>
    <col min="8462" max="8462" width="10.6640625" customWidth="1"/>
    <col min="8463" max="8463" width="11.6640625" customWidth="1"/>
    <col min="8464" max="8464" width="1.6640625" customWidth="1"/>
    <col min="8705" max="8705" width="1.6640625" customWidth="1"/>
    <col min="8706" max="8711" width="11.6640625" customWidth="1"/>
    <col min="8712" max="8712" width="1.6640625" customWidth="1"/>
    <col min="8713" max="8714" width="10.6640625" customWidth="1"/>
    <col min="8715" max="8715" width="1.6640625" customWidth="1"/>
    <col min="8716" max="8716" width="12.6640625" customWidth="1"/>
    <col min="8717" max="8717" width="6.6640625" customWidth="1"/>
    <col min="8718" max="8718" width="10.6640625" customWidth="1"/>
    <col min="8719" max="8719" width="11.6640625" customWidth="1"/>
    <col min="8720" max="8720" width="1.6640625" customWidth="1"/>
    <col min="8961" max="8961" width="1.6640625" customWidth="1"/>
    <col min="8962" max="8967" width="11.6640625" customWidth="1"/>
    <col min="8968" max="8968" width="1.6640625" customWidth="1"/>
    <col min="8969" max="8970" width="10.6640625" customWidth="1"/>
    <col min="8971" max="8971" width="1.6640625" customWidth="1"/>
    <col min="8972" max="8972" width="12.6640625" customWidth="1"/>
    <col min="8973" max="8973" width="6.6640625" customWidth="1"/>
    <col min="8974" max="8974" width="10.6640625" customWidth="1"/>
    <col min="8975" max="8975" width="11.6640625" customWidth="1"/>
    <col min="8976" max="8976" width="1.6640625" customWidth="1"/>
    <col min="9217" max="9217" width="1.6640625" customWidth="1"/>
    <col min="9218" max="9223" width="11.6640625" customWidth="1"/>
    <col min="9224" max="9224" width="1.6640625" customWidth="1"/>
    <col min="9225" max="9226" width="10.6640625" customWidth="1"/>
    <col min="9227" max="9227" width="1.6640625" customWidth="1"/>
    <col min="9228" max="9228" width="12.6640625" customWidth="1"/>
    <col min="9229" max="9229" width="6.6640625" customWidth="1"/>
    <col min="9230" max="9230" width="10.6640625" customWidth="1"/>
    <col min="9231" max="9231" width="11.6640625" customWidth="1"/>
    <col min="9232" max="9232" width="1.6640625" customWidth="1"/>
    <col min="9473" max="9473" width="1.6640625" customWidth="1"/>
    <col min="9474" max="9479" width="11.6640625" customWidth="1"/>
    <col min="9480" max="9480" width="1.6640625" customWidth="1"/>
    <col min="9481" max="9482" width="10.6640625" customWidth="1"/>
    <col min="9483" max="9483" width="1.6640625" customWidth="1"/>
    <col min="9484" max="9484" width="12.6640625" customWidth="1"/>
    <col min="9485" max="9485" width="6.6640625" customWidth="1"/>
    <col min="9486" max="9486" width="10.6640625" customWidth="1"/>
    <col min="9487" max="9487" width="11.6640625" customWidth="1"/>
    <col min="9488" max="9488" width="1.6640625" customWidth="1"/>
    <col min="9729" max="9729" width="1.6640625" customWidth="1"/>
    <col min="9730" max="9735" width="11.6640625" customWidth="1"/>
    <col min="9736" max="9736" width="1.6640625" customWidth="1"/>
    <col min="9737" max="9738" width="10.6640625" customWidth="1"/>
    <col min="9739" max="9739" width="1.6640625" customWidth="1"/>
    <col min="9740" max="9740" width="12.6640625" customWidth="1"/>
    <col min="9741" max="9741" width="6.6640625" customWidth="1"/>
    <col min="9742" max="9742" width="10.6640625" customWidth="1"/>
    <col min="9743" max="9743" width="11.6640625" customWidth="1"/>
    <col min="9744" max="9744" width="1.6640625" customWidth="1"/>
    <col min="9985" max="9985" width="1.6640625" customWidth="1"/>
    <col min="9986" max="9991" width="11.6640625" customWidth="1"/>
    <col min="9992" max="9992" width="1.6640625" customWidth="1"/>
    <col min="9993" max="9994" width="10.6640625" customWidth="1"/>
    <col min="9995" max="9995" width="1.6640625" customWidth="1"/>
    <col min="9996" max="9996" width="12.6640625" customWidth="1"/>
    <col min="9997" max="9997" width="6.6640625" customWidth="1"/>
    <col min="9998" max="9998" width="10.6640625" customWidth="1"/>
    <col min="9999" max="9999" width="11.6640625" customWidth="1"/>
    <col min="10000" max="10000" width="1.6640625" customWidth="1"/>
    <col min="10241" max="10241" width="1.6640625" customWidth="1"/>
    <col min="10242" max="10247" width="11.6640625" customWidth="1"/>
    <col min="10248" max="10248" width="1.6640625" customWidth="1"/>
    <col min="10249" max="10250" width="10.6640625" customWidth="1"/>
    <col min="10251" max="10251" width="1.6640625" customWidth="1"/>
    <col min="10252" max="10252" width="12.6640625" customWidth="1"/>
    <col min="10253" max="10253" width="6.6640625" customWidth="1"/>
    <col min="10254" max="10254" width="10.6640625" customWidth="1"/>
    <col min="10255" max="10255" width="11.6640625" customWidth="1"/>
    <col min="10256" max="10256" width="1.6640625" customWidth="1"/>
    <col min="10497" max="10497" width="1.6640625" customWidth="1"/>
    <col min="10498" max="10503" width="11.6640625" customWidth="1"/>
    <col min="10504" max="10504" width="1.6640625" customWidth="1"/>
    <col min="10505" max="10506" width="10.6640625" customWidth="1"/>
    <col min="10507" max="10507" width="1.6640625" customWidth="1"/>
    <col min="10508" max="10508" width="12.6640625" customWidth="1"/>
    <col min="10509" max="10509" width="6.6640625" customWidth="1"/>
    <col min="10510" max="10510" width="10.6640625" customWidth="1"/>
    <col min="10511" max="10511" width="11.6640625" customWidth="1"/>
    <col min="10512" max="10512" width="1.6640625" customWidth="1"/>
    <col min="10753" max="10753" width="1.6640625" customWidth="1"/>
    <col min="10754" max="10759" width="11.6640625" customWidth="1"/>
    <col min="10760" max="10760" width="1.6640625" customWidth="1"/>
    <col min="10761" max="10762" width="10.6640625" customWidth="1"/>
    <col min="10763" max="10763" width="1.6640625" customWidth="1"/>
    <col min="10764" max="10764" width="12.6640625" customWidth="1"/>
    <col min="10765" max="10765" width="6.6640625" customWidth="1"/>
    <col min="10766" max="10766" width="10.6640625" customWidth="1"/>
    <col min="10767" max="10767" width="11.6640625" customWidth="1"/>
    <col min="10768" max="10768" width="1.6640625" customWidth="1"/>
    <col min="11009" max="11009" width="1.6640625" customWidth="1"/>
    <col min="11010" max="11015" width="11.6640625" customWidth="1"/>
    <col min="11016" max="11016" width="1.6640625" customWidth="1"/>
    <col min="11017" max="11018" width="10.6640625" customWidth="1"/>
    <col min="11019" max="11019" width="1.6640625" customWidth="1"/>
    <col min="11020" max="11020" width="12.6640625" customWidth="1"/>
    <col min="11021" max="11021" width="6.6640625" customWidth="1"/>
    <col min="11022" max="11022" width="10.6640625" customWidth="1"/>
    <col min="11023" max="11023" width="11.6640625" customWidth="1"/>
    <col min="11024" max="11024" width="1.6640625" customWidth="1"/>
    <col min="11265" max="11265" width="1.6640625" customWidth="1"/>
    <col min="11266" max="11271" width="11.6640625" customWidth="1"/>
    <col min="11272" max="11272" width="1.6640625" customWidth="1"/>
    <col min="11273" max="11274" width="10.6640625" customWidth="1"/>
    <col min="11275" max="11275" width="1.6640625" customWidth="1"/>
    <col min="11276" max="11276" width="12.6640625" customWidth="1"/>
    <col min="11277" max="11277" width="6.6640625" customWidth="1"/>
    <col min="11278" max="11278" width="10.6640625" customWidth="1"/>
    <col min="11279" max="11279" width="11.6640625" customWidth="1"/>
    <col min="11280" max="11280" width="1.6640625" customWidth="1"/>
    <col min="11521" max="11521" width="1.6640625" customWidth="1"/>
    <col min="11522" max="11527" width="11.6640625" customWidth="1"/>
    <col min="11528" max="11528" width="1.6640625" customWidth="1"/>
    <col min="11529" max="11530" width="10.6640625" customWidth="1"/>
    <col min="11531" max="11531" width="1.6640625" customWidth="1"/>
    <col min="11532" max="11532" width="12.6640625" customWidth="1"/>
    <col min="11533" max="11533" width="6.6640625" customWidth="1"/>
    <col min="11534" max="11534" width="10.6640625" customWidth="1"/>
    <col min="11535" max="11535" width="11.6640625" customWidth="1"/>
    <col min="11536" max="11536" width="1.6640625" customWidth="1"/>
    <col min="11777" max="11777" width="1.6640625" customWidth="1"/>
    <col min="11778" max="11783" width="11.6640625" customWidth="1"/>
    <col min="11784" max="11784" width="1.6640625" customWidth="1"/>
    <col min="11785" max="11786" width="10.6640625" customWidth="1"/>
    <col min="11787" max="11787" width="1.6640625" customWidth="1"/>
    <col min="11788" max="11788" width="12.6640625" customWidth="1"/>
    <col min="11789" max="11789" width="6.6640625" customWidth="1"/>
    <col min="11790" max="11790" width="10.6640625" customWidth="1"/>
    <col min="11791" max="11791" width="11.6640625" customWidth="1"/>
    <col min="11792" max="11792" width="1.6640625" customWidth="1"/>
    <col min="12033" max="12033" width="1.6640625" customWidth="1"/>
    <col min="12034" max="12039" width="11.6640625" customWidth="1"/>
    <col min="12040" max="12040" width="1.6640625" customWidth="1"/>
    <col min="12041" max="12042" width="10.6640625" customWidth="1"/>
    <col min="12043" max="12043" width="1.6640625" customWidth="1"/>
    <col min="12044" max="12044" width="12.6640625" customWidth="1"/>
    <col min="12045" max="12045" width="6.6640625" customWidth="1"/>
    <col min="12046" max="12046" width="10.6640625" customWidth="1"/>
    <col min="12047" max="12047" width="11.6640625" customWidth="1"/>
    <col min="12048" max="12048" width="1.6640625" customWidth="1"/>
    <col min="12289" max="12289" width="1.6640625" customWidth="1"/>
    <col min="12290" max="12295" width="11.6640625" customWidth="1"/>
    <col min="12296" max="12296" width="1.6640625" customWidth="1"/>
    <col min="12297" max="12298" width="10.6640625" customWidth="1"/>
    <col min="12299" max="12299" width="1.6640625" customWidth="1"/>
    <col min="12300" max="12300" width="12.6640625" customWidth="1"/>
    <col min="12301" max="12301" width="6.6640625" customWidth="1"/>
    <col min="12302" max="12302" width="10.6640625" customWidth="1"/>
    <col min="12303" max="12303" width="11.6640625" customWidth="1"/>
    <col min="12304" max="12304" width="1.6640625" customWidth="1"/>
    <col min="12545" max="12545" width="1.6640625" customWidth="1"/>
    <col min="12546" max="12551" width="11.6640625" customWidth="1"/>
    <col min="12552" max="12552" width="1.6640625" customWidth="1"/>
    <col min="12553" max="12554" width="10.6640625" customWidth="1"/>
    <col min="12555" max="12555" width="1.6640625" customWidth="1"/>
    <col min="12556" max="12556" width="12.6640625" customWidth="1"/>
    <col min="12557" max="12557" width="6.6640625" customWidth="1"/>
    <col min="12558" max="12558" width="10.6640625" customWidth="1"/>
    <col min="12559" max="12559" width="11.6640625" customWidth="1"/>
    <col min="12560" max="12560" width="1.6640625" customWidth="1"/>
    <col min="12801" max="12801" width="1.6640625" customWidth="1"/>
    <col min="12802" max="12807" width="11.6640625" customWidth="1"/>
    <col min="12808" max="12808" width="1.6640625" customWidth="1"/>
    <col min="12809" max="12810" width="10.6640625" customWidth="1"/>
    <col min="12811" max="12811" width="1.6640625" customWidth="1"/>
    <col min="12812" max="12812" width="12.6640625" customWidth="1"/>
    <col min="12813" max="12813" width="6.6640625" customWidth="1"/>
    <col min="12814" max="12814" width="10.6640625" customWidth="1"/>
    <col min="12815" max="12815" width="11.6640625" customWidth="1"/>
    <col min="12816" max="12816" width="1.6640625" customWidth="1"/>
    <col min="13057" max="13057" width="1.6640625" customWidth="1"/>
    <col min="13058" max="13063" width="11.6640625" customWidth="1"/>
    <col min="13064" max="13064" width="1.6640625" customWidth="1"/>
    <col min="13065" max="13066" width="10.6640625" customWidth="1"/>
    <col min="13067" max="13067" width="1.6640625" customWidth="1"/>
    <col min="13068" max="13068" width="12.6640625" customWidth="1"/>
    <col min="13069" max="13069" width="6.6640625" customWidth="1"/>
    <col min="13070" max="13070" width="10.6640625" customWidth="1"/>
    <col min="13071" max="13071" width="11.6640625" customWidth="1"/>
    <col min="13072" max="13072" width="1.6640625" customWidth="1"/>
    <col min="13313" max="13313" width="1.6640625" customWidth="1"/>
    <col min="13314" max="13319" width="11.6640625" customWidth="1"/>
    <col min="13320" max="13320" width="1.6640625" customWidth="1"/>
    <col min="13321" max="13322" width="10.6640625" customWidth="1"/>
    <col min="13323" max="13323" width="1.6640625" customWidth="1"/>
    <col min="13324" max="13324" width="12.6640625" customWidth="1"/>
    <col min="13325" max="13325" width="6.6640625" customWidth="1"/>
    <col min="13326" max="13326" width="10.6640625" customWidth="1"/>
    <col min="13327" max="13327" width="11.6640625" customWidth="1"/>
    <col min="13328" max="13328" width="1.6640625" customWidth="1"/>
    <col min="13569" max="13569" width="1.6640625" customWidth="1"/>
    <col min="13570" max="13575" width="11.6640625" customWidth="1"/>
    <col min="13576" max="13576" width="1.6640625" customWidth="1"/>
    <col min="13577" max="13578" width="10.6640625" customWidth="1"/>
    <col min="13579" max="13579" width="1.6640625" customWidth="1"/>
    <col min="13580" max="13580" width="12.6640625" customWidth="1"/>
    <col min="13581" max="13581" width="6.6640625" customWidth="1"/>
    <col min="13582" max="13582" width="10.6640625" customWidth="1"/>
    <col min="13583" max="13583" width="11.6640625" customWidth="1"/>
    <col min="13584" max="13584" width="1.6640625" customWidth="1"/>
    <col min="13825" max="13825" width="1.6640625" customWidth="1"/>
    <col min="13826" max="13831" width="11.6640625" customWidth="1"/>
    <col min="13832" max="13832" width="1.6640625" customWidth="1"/>
    <col min="13833" max="13834" width="10.6640625" customWidth="1"/>
    <col min="13835" max="13835" width="1.6640625" customWidth="1"/>
    <col min="13836" max="13836" width="12.6640625" customWidth="1"/>
    <col min="13837" max="13837" width="6.6640625" customWidth="1"/>
    <col min="13838" max="13838" width="10.6640625" customWidth="1"/>
    <col min="13839" max="13839" width="11.6640625" customWidth="1"/>
    <col min="13840" max="13840" width="1.6640625" customWidth="1"/>
    <col min="14081" max="14081" width="1.6640625" customWidth="1"/>
    <col min="14082" max="14087" width="11.6640625" customWidth="1"/>
    <col min="14088" max="14088" width="1.6640625" customWidth="1"/>
    <col min="14089" max="14090" width="10.6640625" customWidth="1"/>
    <col min="14091" max="14091" width="1.6640625" customWidth="1"/>
    <col min="14092" max="14092" width="12.6640625" customWidth="1"/>
    <col min="14093" max="14093" width="6.6640625" customWidth="1"/>
    <col min="14094" max="14094" width="10.6640625" customWidth="1"/>
    <col min="14095" max="14095" width="11.6640625" customWidth="1"/>
    <col min="14096" max="14096" width="1.6640625" customWidth="1"/>
    <col min="14337" max="14337" width="1.6640625" customWidth="1"/>
    <col min="14338" max="14343" width="11.6640625" customWidth="1"/>
    <col min="14344" max="14344" width="1.6640625" customWidth="1"/>
    <col min="14345" max="14346" width="10.6640625" customWidth="1"/>
    <col min="14347" max="14347" width="1.6640625" customWidth="1"/>
    <col min="14348" max="14348" width="12.6640625" customWidth="1"/>
    <col min="14349" max="14349" width="6.6640625" customWidth="1"/>
    <col min="14350" max="14350" width="10.6640625" customWidth="1"/>
    <col min="14351" max="14351" width="11.6640625" customWidth="1"/>
    <col min="14352" max="14352" width="1.6640625" customWidth="1"/>
    <col min="14593" max="14593" width="1.6640625" customWidth="1"/>
    <col min="14594" max="14599" width="11.6640625" customWidth="1"/>
    <col min="14600" max="14600" width="1.6640625" customWidth="1"/>
    <col min="14601" max="14602" width="10.6640625" customWidth="1"/>
    <col min="14603" max="14603" width="1.6640625" customWidth="1"/>
    <col min="14604" max="14604" width="12.6640625" customWidth="1"/>
    <col min="14605" max="14605" width="6.6640625" customWidth="1"/>
    <col min="14606" max="14606" width="10.6640625" customWidth="1"/>
    <col min="14607" max="14607" width="11.6640625" customWidth="1"/>
    <col min="14608" max="14608" width="1.6640625" customWidth="1"/>
    <col min="14849" max="14849" width="1.6640625" customWidth="1"/>
    <col min="14850" max="14855" width="11.6640625" customWidth="1"/>
    <col min="14856" max="14856" width="1.6640625" customWidth="1"/>
    <col min="14857" max="14858" width="10.6640625" customWidth="1"/>
    <col min="14859" max="14859" width="1.6640625" customWidth="1"/>
    <col min="14860" max="14860" width="12.6640625" customWidth="1"/>
    <col min="14861" max="14861" width="6.6640625" customWidth="1"/>
    <col min="14862" max="14862" width="10.6640625" customWidth="1"/>
    <col min="14863" max="14863" width="11.6640625" customWidth="1"/>
    <col min="14864" max="14864" width="1.6640625" customWidth="1"/>
    <col min="15105" max="15105" width="1.6640625" customWidth="1"/>
    <col min="15106" max="15111" width="11.6640625" customWidth="1"/>
    <col min="15112" max="15112" width="1.6640625" customWidth="1"/>
    <col min="15113" max="15114" width="10.6640625" customWidth="1"/>
    <col min="15115" max="15115" width="1.6640625" customWidth="1"/>
    <col min="15116" max="15116" width="12.6640625" customWidth="1"/>
    <col min="15117" max="15117" width="6.6640625" customWidth="1"/>
    <col min="15118" max="15118" width="10.6640625" customWidth="1"/>
    <col min="15119" max="15119" width="11.6640625" customWidth="1"/>
    <col min="15120" max="15120" width="1.6640625" customWidth="1"/>
    <col min="15361" max="15361" width="1.6640625" customWidth="1"/>
    <col min="15362" max="15367" width="11.6640625" customWidth="1"/>
    <col min="15368" max="15368" width="1.6640625" customWidth="1"/>
    <col min="15369" max="15370" width="10.6640625" customWidth="1"/>
    <col min="15371" max="15371" width="1.6640625" customWidth="1"/>
    <col min="15372" max="15372" width="12.6640625" customWidth="1"/>
    <col min="15373" max="15373" width="6.6640625" customWidth="1"/>
    <col min="15374" max="15374" width="10.6640625" customWidth="1"/>
    <col min="15375" max="15375" width="11.6640625" customWidth="1"/>
    <col min="15376" max="15376" width="1.6640625" customWidth="1"/>
    <col min="15617" max="15617" width="1.6640625" customWidth="1"/>
    <col min="15618" max="15623" width="11.6640625" customWidth="1"/>
    <col min="15624" max="15624" width="1.6640625" customWidth="1"/>
    <col min="15625" max="15626" width="10.6640625" customWidth="1"/>
    <col min="15627" max="15627" width="1.6640625" customWidth="1"/>
    <col min="15628" max="15628" width="12.6640625" customWidth="1"/>
    <col min="15629" max="15629" width="6.6640625" customWidth="1"/>
    <col min="15630" max="15630" width="10.6640625" customWidth="1"/>
    <col min="15631" max="15631" width="11.6640625" customWidth="1"/>
    <col min="15632" max="15632" width="1.6640625" customWidth="1"/>
    <col min="15873" max="15873" width="1.6640625" customWidth="1"/>
    <col min="15874" max="15879" width="11.6640625" customWidth="1"/>
    <col min="15880" max="15880" width="1.6640625" customWidth="1"/>
    <col min="15881" max="15882" width="10.6640625" customWidth="1"/>
    <col min="15883" max="15883" width="1.6640625" customWidth="1"/>
    <col min="15884" max="15884" width="12.6640625" customWidth="1"/>
    <col min="15885" max="15885" width="6.6640625" customWidth="1"/>
    <col min="15886" max="15886" width="10.6640625" customWidth="1"/>
    <col min="15887" max="15887" width="11.6640625" customWidth="1"/>
    <col min="15888" max="15888" width="1.6640625" customWidth="1"/>
    <col min="16129" max="16129" width="1.6640625" customWidth="1"/>
    <col min="16130" max="16135" width="11.6640625" customWidth="1"/>
    <col min="16136" max="16136" width="1.6640625" customWidth="1"/>
    <col min="16137" max="16138" width="10.6640625" customWidth="1"/>
    <col min="16139" max="16139" width="1.6640625" customWidth="1"/>
    <col min="16140" max="16140" width="12.6640625" customWidth="1"/>
    <col min="16141" max="16141" width="6.6640625" customWidth="1"/>
    <col min="16142" max="16142" width="10.6640625" customWidth="1"/>
    <col min="16143" max="16143" width="11.6640625" customWidth="1"/>
    <col min="16144" max="16144" width="1.6640625" customWidth="1"/>
  </cols>
  <sheetData>
    <row r="2" spans="2:15" ht="21" customHeight="1" thickBot="1" x14ac:dyDescent="0.35">
      <c r="C2" s="1" t="s">
        <v>0</v>
      </c>
      <c r="D2" s="89" t="s">
        <v>1</v>
      </c>
      <c r="E2" s="90"/>
      <c r="F2" s="90"/>
      <c r="G2" s="90"/>
      <c r="H2" s="90"/>
      <c r="I2" s="90"/>
      <c r="J2" s="90"/>
      <c r="L2" s="1" t="s">
        <v>2</v>
      </c>
      <c r="M2" s="2" t="s">
        <v>3</v>
      </c>
      <c r="N2" s="1" t="s">
        <v>4</v>
      </c>
      <c r="O2" s="2" t="s">
        <v>5</v>
      </c>
    </row>
    <row r="3" spans="2:15" ht="9" customHeight="1" thickBot="1" x14ac:dyDescent="0.35"/>
    <row r="4" spans="2:15" ht="18" customHeight="1" thickBot="1" x14ac:dyDescent="0.35">
      <c r="B4" s="3" t="s">
        <v>6</v>
      </c>
      <c r="C4" s="4"/>
      <c r="D4" s="5"/>
      <c r="E4" s="4"/>
      <c r="F4" s="4"/>
      <c r="G4" s="6"/>
    </row>
    <row r="5" spans="2:15" ht="7.5" customHeight="1" thickBot="1" x14ac:dyDescent="0.35"/>
    <row r="6" spans="2:15" ht="15" customHeight="1" thickBot="1" x14ac:dyDescent="0.35">
      <c r="B6" s="7" t="s">
        <v>7</v>
      </c>
      <c r="C6" s="8" t="s">
        <v>8</v>
      </c>
      <c r="D6" s="9"/>
      <c r="E6" s="10"/>
      <c r="F6" s="10"/>
      <c r="G6" s="11" t="s">
        <v>73</v>
      </c>
    </row>
    <row r="7" spans="2:15" ht="7.5" customHeight="1" thickBot="1" x14ac:dyDescent="0.35"/>
    <row r="8" spans="2:15" ht="15" customHeight="1" x14ac:dyDescent="0.3">
      <c r="B8" s="12"/>
      <c r="C8" s="13" t="s">
        <v>9</v>
      </c>
      <c r="D8" s="14">
        <v>1.6</v>
      </c>
      <c r="E8" s="15" t="s">
        <v>10</v>
      </c>
      <c r="F8" s="16"/>
      <c r="G8" s="17"/>
    </row>
    <row r="9" spans="2:15" ht="15" customHeight="1" x14ac:dyDescent="0.3">
      <c r="B9" s="18"/>
      <c r="C9" s="19" t="s">
        <v>11</v>
      </c>
      <c r="D9" s="20">
        <v>0.25</v>
      </c>
      <c r="E9" s="21"/>
      <c r="F9" t="s">
        <v>12</v>
      </c>
      <c r="G9" s="22"/>
    </row>
    <row r="10" spans="2:15" ht="15" customHeight="1" x14ac:dyDescent="0.3">
      <c r="B10" s="18"/>
      <c r="C10" s="19" t="s">
        <v>13</v>
      </c>
      <c r="D10" s="20">
        <v>0.9</v>
      </c>
      <c r="E10" s="21"/>
      <c r="F10" t="s">
        <v>12</v>
      </c>
      <c r="G10" s="22"/>
    </row>
    <row r="11" spans="2:15" ht="15" customHeight="1" thickBot="1" x14ac:dyDescent="0.35">
      <c r="B11" s="23"/>
      <c r="C11" s="24" t="s">
        <v>14</v>
      </c>
      <c r="D11" s="25">
        <v>5000</v>
      </c>
      <c r="E11" s="26" t="s">
        <v>15</v>
      </c>
      <c r="F11" s="27" t="s">
        <v>16</v>
      </c>
      <c r="G11" s="28"/>
    </row>
    <row r="12" spans="2:15" ht="7.5" customHeight="1" thickBot="1" x14ac:dyDescent="0.35"/>
    <row r="13" spans="2:15" ht="15" customHeight="1" thickBot="1" x14ac:dyDescent="0.35">
      <c r="B13" s="29" t="s">
        <v>17</v>
      </c>
      <c r="C13" s="4"/>
      <c r="D13" s="4"/>
      <c r="E13" s="4"/>
      <c r="F13" s="30"/>
      <c r="G13" s="31"/>
    </row>
    <row r="14" spans="2:15" ht="15" customHeight="1" thickBot="1" x14ac:dyDescent="0.35">
      <c r="B14" s="32">
        <f>MAX(G26:G42)</f>
        <v>508.61624420745642</v>
      </c>
      <c r="C14" t="s">
        <v>18</v>
      </c>
      <c r="F14" s="33"/>
      <c r="G14" s="34"/>
      <c r="N14" s="35"/>
    </row>
    <row r="15" spans="2:15" ht="15" customHeight="1" thickBot="1" x14ac:dyDescent="0.35">
      <c r="B15" s="36">
        <v>100</v>
      </c>
      <c r="C15" s="37" t="s">
        <v>19</v>
      </c>
      <c r="G15" s="38"/>
    </row>
    <row r="16" spans="2:15" ht="15" customHeight="1" x14ac:dyDescent="0.3">
      <c r="B16" s="39">
        <f>MAX(G26:G42)/(B15/100)</f>
        <v>508.61624420745642</v>
      </c>
      <c r="C16" t="s">
        <v>20</v>
      </c>
      <c r="D16" s="40"/>
      <c r="G16" s="38"/>
    </row>
    <row r="17" spans="2:15" ht="15" customHeight="1" thickBot="1" x14ac:dyDescent="0.35">
      <c r="B17" s="41" t="s">
        <v>21</v>
      </c>
      <c r="C17" s="42" t="s">
        <v>22</v>
      </c>
      <c r="D17" s="42" t="s">
        <v>23</v>
      </c>
      <c r="E17" s="43" t="s">
        <v>24</v>
      </c>
      <c r="F17" t="s">
        <v>25</v>
      </c>
      <c r="G17" s="38"/>
    </row>
    <row r="18" spans="2:15" ht="15" customHeight="1" thickBot="1" x14ac:dyDescent="0.35">
      <c r="B18" s="44" t="s">
        <v>26</v>
      </c>
      <c r="C18" s="45">
        <v>25</v>
      </c>
      <c r="D18" s="46">
        <v>2</v>
      </c>
      <c r="E18" s="47">
        <v>2</v>
      </c>
      <c r="F18" t="s">
        <v>27</v>
      </c>
      <c r="G18" s="38"/>
    </row>
    <row r="19" spans="2:15" ht="15" customHeight="1" thickBot="1" x14ac:dyDescent="0.35">
      <c r="B19" s="48" t="s">
        <v>28</v>
      </c>
      <c r="C19" s="49">
        <f>C18*(B16/(C18*D18*E18))^(1/3)</f>
        <v>42.993560989585674</v>
      </c>
      <c r="D19" s="49">
        <f>D18*(B16/(C18*D18*E18))^(1/3)</f>
        <v>3.4394848791668537</v>
      </c>
      <c r="E19" s="49">
        <f>E18*(B16/(C18*D18*E18))^(1/3)</f>
        <v>3.4394848791668537</v>
      </c>
      <c r="F19" s="26"/>
      <c r="G19" s="50"/>
    </row>
    <row r="20" spans="2:15" ht="7.5" customHeight="1" thickBot="1" x14ac:dyDescent="0.35"/>
    <row r="21" spans="2:15" ht="15" customHeight="1" thickBot="1" x14ac:dyDescent="0.35">
      <c r="B21" s="29"/>
      <c r="C21" s="51" t="s">
        <v>29</v>
      </c>
      <c r="D21" s="4"/>
      <c r="E21" s="52"/>
      <c r="F21" s="29" t="s">
        <v>30</v>
      </c>
      <c r="G21" s="52"/>
    </row>
    <row r="22" spans="2:15" ht="15" customHeight="1" x14ac:dyDescent="0.3">
      <c r="B22" s="18"/>
      <c r="D22" s="53" t="s">
        <v>70</v>
      </c>
      <c r="E22" s="38"/>
      <c r="F22" s="54" t="s">
        <v>32</v>
      </c>
      <c r="G22" s="55" t="s">
        <v>33</v>
      </c>
    </row>
    <row r="23" spans="2:15" ht="15" customHeight="1" x14ac:dyDescent="0.3">
      <c r="B23" s="54" t="s">
        <v>34</v>
      </c>
      <c r="C23" s="56" t="s">
        <v>35</v>
      </c>
      <c r="D23" s="56" t="s">
        <v>36</v>
      </c>
      <c r="E23" s="56" t="s">
        <v>35</v>
      </c>
      <c r="F23" s="54" t="s">
        <v>37</v>
      </c>
      <c r="G23" s="55" t="s">
        <v>38</v>
      </c>
    </row>
    <row r="24" spans="2:15" ht="15" customHeight="1" thickBot="1" x14ac:dyDescent="0.35">
      <c r="B24" s="54" t="s">
        <v>39</v>
      </c>
      <c r="C24" s="56" t="s">
        <v>40</v>
      </c>
      <c r="D24" s="56" t="s">
        <v>41</v>
      </c>
      <c r="E24" s="55" t="s">
        <v>42</v>
      </c>
      <c r="F24" s="54" t="s">
        <v>38</v>
      </c>
      <c r="G24" s="55" t="s">
        <v>43</v>
      </c>
      <c r="I24" s="19"/>
      <c r="J24" s="57" t="s">
        <v>44</v>
      </c>
    </row>
    <row r="25" spans="2:15" ht="15" customHeight="1" thickBot="1" x14ac:dyDescent="0.35">
      <c r="B25" s="54" t="s">
        <v>45</v>
      </c>
      <c r="C25" s="56" t="s">
        <v>46</v>
      </c>
      <c r="D25" s="56" t="s">
        <v>47</v>
      </c>
      <c r="E25" s="55" t="s">
        <v>47</v>
      </c>
      <c r="F25" s="58" t="s">
        <v>47</v>
      </c>
      <c r="G25" s="59" t="s">
        <v>48</v>
      </c>
      <c r="I25" s="60" t="s">
        <v>49</v>
      </c>
      <c r="J25" s="4"/>
      <c r="K25" s="4"/>
      <c r="L25" s="4"/>
      <c r="M25" s="4"/>
      <c r="N25" s="4"/>
      <c r="O25" s="52"/>
    </row>
    <row r="26" spans="2:15" ht="15" customHeight="1" x14ac:dyDescent="0.3">
      <c r="B26" s="61">
        <v>1440</v>
      </c>
      <c r="C26" s="62">
        <f t="shared" ref="C26:C39" si="0">((4.29112)*(1.1952)^$D$8)/(B26^((0.60924)*(0.78522)^$D$8))*1.2</f>
        <v>0.33788921216253237</v>
      </c>
      <c r="D26" s="63">
        <f t="shared" ref="D26:D39" si="1">$D$9*$C26*$D$11/(43200*1.2)</f>
        <v>8.1474057716660001E-3</v>
      </c>
      <c r="E26" s="64">
        <f>($D$10*$C26*$D$11/43200)*1.1</f>
        <v>3.8716472226956844E-2</v>
      </c>
      <c r="F26" s="65">
        <f t="shared" ref="F26:F42" si="2">E26-$D$40</f>
        <v>-1.5141888274776763E-2</v>
      </c>
      <c r="G26" s="66">
        <f t="shared" ref="G26:G42" si="3">(F26*$B26*60)*1.25</f>
        <v>-1635.3239336758904</v>
      </c>
      <c r="I26" s="67" t="s">
        <v>50</v>
      </c>
    </row>
    <row r="27" spans="2:15" ht="15" customHeight="1" x14ac:dyDescent="0.3">
      <c r="B27" s="54">
        <v>1200</v>
      </c>
      <c r="C27" s="68">
        <f t="shared" si="0"/>
        <v>0.36436640302542816</v>
      </c>
      <c r="D27" s="69">
        <f t="shared" si="1"/>
        <v>8.7858411223338193E-3</v>
      </c>
      <c r="E27" s="70">
        <f>($D$10*$C27*$D$11/43200)*1.1</f>
        <v>4.1750317013330318E-2</v>
      </c>
      <c r="F27" s="71">
        <f t="shared" si="2"/>
        <v>-1.2108043488403289E-2</v>
      </c>
      <c r="G27" s="72">
        <f t="shared" si="3"/>
        <v>-1089.723913956296</v>
      </c>
      <c r="I27" s="67" t="s">
        <v>51</v>
      </c>
    </row>
    <row r="28" spans="2:15" ht="15" customHeight="1" x14ac:dyDescent="0.3">
      <c r="B28" s="54">
        <v>960</v>
      </c>
      <c r="C28" s="68">
        <f t="shared" si="0"/>
        <v>0.39961172231936765</v>
      </c>
      <c r="D28" s="69">
        <f t="shared" si="1"/>
        <v>9.6356993229014202E-3</v>
      </c>
      <c r="E28" s="70">
        <f t="shared" ref="E28:E42" si="4">($D$10*$C28*$D$11/43200)*1.1</f>
        <v>4.5788843182427548E-2</v>
      </c>
      <c r="F28" s="71">
        <f t="shared" si="2"/>
        <v>-8.069517319306059E-3</v>
      </c>
      <c r="G28" s="72">
        <f t="shared" si="3"/>
        <v>-581.00524699003631</v>
      </c>
      <c r="I28" s="67" t="s">
        <v>52</v>
      </c>
    </row>
    <row r="29" spans="2:15" ht="15" customHeight="1" x14ac:dyDescent="0.3">
      <c r="B29" s="54">
        <v>720</v>
      </c>
      <c r="C29" s="68">
        <f t="shared" si="0"/>
        <v>0.45012794359284236</v>
      </c>
      <c r="D29" s="69">
        <f t="shared" si="1"/>
        <v>1.0853779504071237E-2</v>
      </c>
      <c r="E29" s="70">
        <f t="shared" si="4"/>
        <v>5.1577160203346524E-2</v>
      </c>
      <c r="F29" s="71">
        <f t="shared" si="2"/>
        <v>-2.281200298387083E-3</v>
      </c>
      <c r="G29" s="72">
        <f t="shared" si="3"/>
        <v>-123.18481611290247</v>
      </c>
      <c r="I29" s="67" t="s">
        <v>53</v>
      </c>
    </row>
    <row r="30" spans="2:15" ht="15" customHeight="1" x14ac:dyDescent="0.3">
      <c r="B30" s="54">
        <v>480</v>
      </c>
      <c r="C30" s="68">
        <f t="shared" si="0"/>
        <v>0.53235319841074502</v>
      </c>
      <c r="D30" s="69">
        <f t="shared" si="1"/>
        <v>1.283644864995045E-2</v>
      </c>
      <c r="E30" s="70">
        <f t="shared" si="4"/>
        <v>6.0998803984564552E-2</v>
      </c>
      <c r="F30" s="71">
        <f t="shared" si="2"/>
        <v>7.1404434828309452E-3</v>
      </c>
      <c r="G30" s="72">
        <f t="shared" si="3"/>
        <v>257.05596538191406</v>
      </c>
      <c r="I30" s="67" t="s">
        <v>54</v>
      </c>
    </row>
    <row r="31" spans="2:15" ht="15" customHeight="1" x14ac:dyDescent="0.3">
      <c r="B31" s="54">
        <v>360</v>
      </c>
      <c r="C31" s="68">
        <f t="shared" si="0"/>
        <v>0.59964970265359785</v>
      </c>
      <c r="D31" s="69">
        <f t="shared" si="1"/>
        <v>1.4459145993769238E-2</v>
      </c>
      <c r="E31" s="70">
        <f t="shared" si="4"/>
        <v>6.8709861762391425E-2</v>
      </c>
      <c r="F31" s="71">
        <f t="shared" si="2"/>
        <v>1.4851501260657818E-2</v>
      </c>
      <c r="G31" s="72">
        <f t="shared" si="3"/>
        <v>400.99053403776111</v>
      </c>
      <c r="I31" s="67" t="s">
        <v>55</v>
      </c>
    </row>
    <row r="32" spans="2:15" ht="15" customHeight="1" x14ac:dyDescent="0.3">
      <c r="B32" s="54">
        <v>240</v>
      </c>
      <c r="C32" s="68">
        <f t="shared" si="0"/>
        <v>0.7091882245427682</v>
      </c>
      <c r="D32" s="69">
        <f t="shared" si="1"/>
        <v>1.7100410506914743E-2</v>
      </c>
      <c r="E32" s="70">
        <f t="shared" si="4"/>
        <v>8.1261150728858852E-2</v>
      </c>
      <c r="F32" s="71">
        <f t="shared" si="2"/>
        <v>2.7402790227125245E-2</v>
      </c>
      <c r="G32" s="72">
        <f t="shared" si="3"/>
        <v>493.25022408825447</v>
      </c>
      <c r="I32" s="67" t="s">
        <v>56</v>
      </c>
    </row>
    <row r="33" spans="2:14" ht="15" customHeight="1" x14ac:dyDescent="0.3">
      <c r="B33" s="54">
        <v>180</v>
      </c>
      <c r="C33" s="68">
        <f t="shared" si="0"/>
        <v>0.79883902124015194</v>
      </c>
      <c r="D33" s="69">
        <f t="shared" si="1"/>
        <v>1.9262129177279898E-2</v>
      </c>
      <c r="E33" s="70">
        <f t="shared" si="4"/>
        <v>9.1533637850434085E-2</v>
      </c>
      <c r="F33" s="71">
        <f t="shared" si="2"/>
        <v>3.7675277348700478E-2</v>
      </c>
      <c r="G33" s="72">
        <f t="shared" si="3"/>
        <v>508.61624420745642</v>
      </c>
      <c r="I33" s="67" t="s">
        <v>57</v>
      </c>
    </row>
    <row r="34" spans="2:14" ht="15" customHeight="1" x14ac:dyDescent="0.3">
      <c r="B34" s="54">
        <v>120</v>
      </c>
      <c r="C34" s="68">
        <f t="shared" si="0"/>
        <v>0.94476362559968441</v>
      </c>
      <c r="D34" s="69">
        <f t="shared" si="1"/>
        <v>2.2780758719128193E-2</v>
      </c>
      <c r="E34" s="70">
        <f t="shared" si="4"/>
        <v>0.10825416543329719</v>
      </c>
      <c r="F34" s="71">
        <f t="shared" si="2"/>
        <v>5.4395804931563582E-2</v>
      </c>
      <c r="G34" s="72">
        <f t="shared" si="3"/>
        <v>489.56224438407224</v>
      </c>
      <c r="I34" s="67" t="s">
        <v>58</v>
      </c>
    </row>
    <row r="35" spans="2:14" ht="15" customHeight="1" x14ac:dyDescent="0.3">
      <c r="B35" s="54">
        <v>90</v>
      </c>
      <c r="C35" s="68">
        <f t="shared" si="0"/>
        <v>1.0641942771454402</v>
      </c>
      <c r="D35" s="69">
        <f t="shared" si="1"/>
        <v>2.5660548735181331E-2</v>
      </c>
      <c r="E35" s="70">
        <f t="shared" si="4"/>
        <v>0.12193892758958171</v>
      </c>
      <c r="F35" s="71">
        <f t="shared" si="2"/>
        <v>6.8080567087848098E-2</v>
      </c>
      <c r="G35" s="72">
        <f t="shared" si="3"/>
        <v>459.54382784297468</v>
      </c>
      <c r="I35" s="67" t="s">
        <v>59</v>
      </c>
    </row>
    <row r="36" spans="2:14" ht="15" customHeight="1" x14ac:dyDescent="0.3">
      <c r="B36" s="54">
        <v>60</v>
      </c>
      <c r="C36" s="68">
        <f t="shared" si="0"/>
        <v>1.2585915520970883</v>
      </c>
      <c r="D36" s="69">
        <f t="shared" si="1"/>
        <v>3.0347983027032413E-2</v>
      </c>
      <c r="E36" s="70">
        <f t="shared" si="4"/>
        <v>0.14421361534445806</v>
      </c>
      <c r="F36" s="71">
        <f t="shared" si="2"/>
        <v>9.0355254842724456E-2</v>
      </c>
      <c r="G36" s="72">
        <f t="shared" si="3"/>
        <v>406.59864679226007</v>
      </c>
      <c r="I36" s="67" t="s">
        <v>60</v>
      </c>
    </row>
    <row r="37" spans="2:14" ht="15" customHeight="1" x14ac:dyDescent="0.3">
      <c r="B37" s="54">
        <v>45</v>
      </c>
      <c r="C37" s="68">
        <f t="shared" si="0"/>
        <v>1.4176942154765422</v>
      </c>
      <c r="D37" s="69">
        <f t="shared" si="1"/>
        <v>3.418437055064965E-2</v>
      </c>
      <c r="E37" s="70">
        <f t="shared" si="4"/>
        <v>0.16244412885668716</v>
      </c>
      <c r="F37" s="71">
        <f t="shared" si="2"/>
        <v>0.10858576835495355</v>
      </c>
      <c r="G37" s="72">
        <f t="shared" si="3"/>
        <v>366.47696819796829</v>
      </c>
      <c r="I37" s="67" t="s">
        <v>61</v>
      </c>
    </row>
    <row r="38" spans="2:14" ht="15" customHeight="1" x14ac:dyDescent="0.3">
      <c r="B38" s="54">
        <v>30</v>
      </c>
      <c r="C38" s="68">
        <f t="shared" si="0"/>
        <v>1.6766656252294714</v>
      </c>
      <c r="D38" s="69">
        <f t="shared" si="1"/>
        <v>4.0428858633040882E-2</v>
      </c>
      <c r="E38" s="70">
        <f t="shared" si="4"/>
        <v>0.19211793622421025</v>
      </c>
      <c r="F38" s="71">
        <f t="shared" si="2"/>
        <v>0.13825957572247666</v>
      </c>
      <c r="G38" s="72">
        <f t="shared" si="3"/>
        <v>311.08404537557249</v>
      </c>
      <c r="I38" s="67" t="s">
        <v>62</v>
      </c>
      <c r="J38" s="67"/>
      <c r="K38" s="67"/>
      <c r="L38" s="67"/>
      <c r="M38" s="67"/>
      <c r="N38" s="67"/>
    </row>
    <row r="39" spans="2:14" ht="15" customHeight="1" thickBot="1" x14ac:dyDescent="0.35">
      <c r="B39" s="54">
        <v>20</v>
      </c>
      <c r="C39" s="68">
        <f t="shared" si="0"/>
        <v>1.9829435629609158</v>
      </c>
      <c r="D39" s="69">
        <f t="shared" si="1"/>
        <v>4.7814032671704178E-2</v>
      </c>
      <c r="E39" s="70">
        <f t="shared" si="4"/>
        <v>0.22721228325593829</v>
      </c>
      <c r="F39" s="71">
        <f t="shared" si="2"/>
        <v>0.17335392275420469</v>
      </c>
      <c r="G39" s="72">
        <f t="shared" si="3"/>
        <v>260.03088413130706</v>
      </c>
      <c r="I39" s="67" t="s">
        <v>63</v>
      </c>
      <c r="J39" s="67"/>
      <c r="K39" s="67"/>
      <c r="L39" s="67"/>
      <c r="M39" s="67"/>
      <c r="N39" s="67"/>
    </row>
    <row r="40" spans="2:14" ht="15" customHeight="1" thickBot="1" x14ac:dyDescent="0.35">
      <c r="B40" s="73">
        <v>15</v>
      </c>
      <c r="C40" s="74">
        <f>((4.29112)*(1.1952)^$D$8)/(B40^((0.60924)*(0.78522)^$D$8))*1.2</f>
        <v>2.2336139267278963</v>
      </c>
      <c r="D40" s="75">
        <f>$D$9*$C40*$D$11/(43200*1.2)</f>
        <v>5.3858360501733607E-2</v>
      </c>
      <c r="E40" s="70">
        <f t="shared" si="4"/>
        <v>0.25593492910423815</v>
      </c>
      <c r="F40" s="71">
        <f t="shared" si="2"/>
        <v>0.20207656860250456</v>
      </c>
      <c r="G40" s="72">
        <f t="shared" si="3"/>
        <v>227.33613967781764</v>
      </c>
      <c r="I40" s="67" t="s">
        <v>64</v>
      </c>
      <c r="J40" s="67"/>
      <c r="K40" s="67"/>
      <c r="L40" s="67"/>
      <c r="M40" s="67"/>
      <c r="N40" s="67"/>
    </row>
    <row r="41" spans="2:14" ht="15" customHeight="1" x14ac:dyDescent="0.3">
      <c r="B41" s="54">
        <v>10</v>
      </c>
      <c r="C41" s="68">
        <f>((4.29112)*(1.1952)^$D$8)/(B41^((0.60924)*(0.78522)^$D$8))*1.2</f>
        <v>2.6416300850318661</v>
      </c>
      <c r="D41" s="69">
        <f>$D$9*$C41*$D$11/(43200*1.2)</f>
        <v>6.3696713084294615E-2</v>
      </c>
      <c r="E41" s="70">
        <f t="shared" si="4"/>
        <v>0.30268678057656806</v>
      </c>
      <c r="F41" s="71">
        <f t="shared" si="2"/>
        <v>0.24882842007483447</v>
      </c>
      <c r="G41" s="72">
        <f t="shared" si="3"/>
        <v>186.62131505612587</v>
      </c>
      <c r="I41" s="67" t="s">
        <v>65</v>
      </c>
      <c r="J41" s="67"/>
      <c r="K41" s="67"/>
      <c r="L41" s="67"/>
      <c r="M41" s="67"/>
      <c r="N41" s="67"/>
    </row>
    <row r="42" spans="2:14" ht="15" customHeight="1" thickBot="1" x14ac:dyDescent="0.35">
      <c r="B42" s="58">
        <v>5</v>
      </c>
      <c r="C42" s="76">
        <f>((4.29112)*(1.1952)^$D$8)/(B42^((0.60924)*(0.78522)^$D$8))*1.2</f>
        <v>3.5191165479897264</v>
      </c>
      <c r="D42" s="77">
        <f>$D$9*$C42*$D$11/(43200*1.2)</f>
        <v>8.4855240836943638E-2</v>
      </c>
      <c r="E42" s="78">
        <f t="shared" si="4"/>
        <v>0.40323210445715618</v>
      </c>
      <c r="F42" s="79">
        <f t="shared" si="2"/>
        <v>0.34937374395542259</v>
      </c>
      <c r="G42" s="80">
        <f t="shared" si="3"/>
        <v>131.01515398328348</v>
      </c>
      <c r="I42" s="67" t="s">
        <v>66</v>
      </c>
    </row>
    <row r="43" spans="2:14" ht="8.25" customHeight="1" x14ac:dyDescent="0.3">
      <c r="F43" s="81"/>
      <c r="N43" s="82"/>
    </row>
    <row r="44" spans="2:14" ht="15" customHeight="1" x14ac:dyDescent="0.3">
      <c r="H44" s="83" t="s">
        <v>67</v>
      </c>
    </row>
    <row r="45" spans="2:14" x14ac:dyDescent="0.3">
      <c r="C45" s="56"/>
      <c r="J45" s="84"/>
    </row>
    <row r="46" spans="2:14" x14ac:dyDescent="0.3">
      <c r="B46" t="s">
        <v>68</v>
      </c>
      <c r="C46" s="56"/>
      <c r="J46" s="84"/>
    </row>
    <row r="47" spans="2:14" x14ac:dyDescent="0.3">
      <c r="B47" t="s">
        <v>69</v>
      </c>
      <c r="C47" s="56"/>
    </row>
    <row r="48" spans="2:14" x14ac:dyDescent="0.3">
      <c r="C48" s="56"/>
    </row>
    <row r="49" spans="3:10" x14ac:dyDescent="0.3">
      <c r="C49" s="56"/>
    </row>
    <row r="50" spans="3:10" x14ac:dyDescent="0.3">
      <c r="C50" s="56"/>
    </row>
    <row r="51" spans="3:10" x14ac:dyDescent="0.3">
      <c r="C51" s="56"/>
    </row>
    <row r="52" spans="3:10" x14ac:dyDescent="0.3">
      <c r="C52" s="56"/>
    </row>
    <row r="53" spans="3:10" x14ac:dyDescent="0.3">
      <c r="C53" s="56"/>
    </row>
    <row r="54" spans="3:10" x14ac:dyDescent="0.3">
      <c r="C54" s="56"/>
    </row>
    <row r="55" spans="3:10" x14ac:dyDescent="0.3">
      <c r="C55" s="56"/>
      <c r="J55" s="85"/>
    </row>
    <row r="56" spans="3:10" x14ac:dyDescent="0.3">
      <c r="C56" s="56"/>
      <c r="J56" s="84"/>
    </row>
    <row r="57" spans="3:10" s="67" customFormat="1" x14ac:dyDescent="0.3">
      <c r="C57" s="56"/>
      <c r="J57" s="86"/>
    </row>
    <row r="58" spans="3:10" s="67" customFormat="1" x14ac:dyDescent="0.3">
      <c r="C58" s="56"/>
      <c r="J58" s="86"/>
    </row>
    <row r="59" spans="3:10" s="67" customFormat="1" x14ac:dyDescent="0.3">
      <c r="C59" s="56"/>
    </row>
    <row r="60" spans="3:10" s="67" customFormat="1" x14ac:dyDescent="0.3">
      <c r="C60" s="56"/>
    </row>
    <row r="61" spans="3:10" s="67" customFormat="1" ht="7.5" customHeight="1" x14ac:dyDescent="0.3">
      <c r="C61" s="56"/>
    </row>
    <row r="62" spans="3:10" s="67" customFormat="1" x14ac:dyDescent="0.3">
      <c r="C62" s="56"/>
      <c r="J62" s="87"/>
    </row>
    <row r="63" spans="3:10" x14ac:dyDescent="0.3">
      <c r="C63" s="56"/>
      <c r="I63" s="21"/>
      <c r="J63" s="84"/>
    </row>
    <row r="64" spans="3:10" x14ac:dyDescent="0.3">
      <c r="C64" s="56"/>
    </row>
    <row r="65" spans="3:3" x14ac:dyDescent="0.3">
      <c r="C65" s="56"/>
    </row>
    <row r="66" spans="3:3" x14ac:dyDescent="0.3">
      <c r="C66" s="56"/>
    </row>
    <row r="67" spans="3:3" x14ac:dyDescent="0.3">
      <c r="C67" s="56"/>
    </row>
    <row r="68" spans="3:3" x14ac:dyDescent="0.3">
      <c r="C68" s="56"/>
    </row>
    <row r="69" spans="3:3" x14ac:dyDescent="0.3">
      <c r="C69" s="56"/>
    </row>
    <row r="70" spans="3:3" x14ac:dyDescent="0.3">
      <c r="C70" s="56"/>
    </row>
    <row r="71" spans="3:3" x14ac:dyDescent="0.3">
      <c r="C71" s="56"/>
    </row>
    <row r="72" spans="3:3" x14ac:dyDescent="0.3">
      <c r="C72" s="56"/>
    </row>
    <row r="73" spans="3:3" x14ac:dyDescent="0.3">
      <c r="C73" s="56"/>
    </row>
    <row r="74" spans="3:3" x14ac:dyDescent="0.3">
      <c r="C74" s="56"/>
    </row>
    <row r="75" spans="3:3" x14ac:dyDescent="0.3">
      <c r="C75" s="56"/>
    </row>
    <row r="76" spans="3:3" x14ac:dyDescent="0.3">
      <c r="C76" s="56"/>
    </row>
    <row r="77" spans="3:3" x14ac:dyDescent="0.3">
      <c r="C77" s="56"/>
    </row>
    <row r="78" spans="3:3" x14ac:dyDescent="0.3">
      <c r="C78" s="56"/>
    </row>
    <row r="79" spans="3:3" x14ac:dyDescent="0.3">
      <c r="C79" s="56"/>
    </row>
    <row r="80" spans="3:3" x14ac:dyDescent="0.3">
      <c r="C80" s="56"/>
    </row>
    <row r="81" spans="3:3" x14ac:dyDescent="0.3">
      <c r="C81" s="56"/>
    </row>
    <row r="82" spans="3:3" x14ac:dyDescent="0.3">
      <c r="C82" s="56"/>
    </row>
    <row r="83" spans="3:3" x14ac:dyDescent="0.3">
      <c r="C83" s="56"/>
    </row>
    <row r="84" spans="3:3" x14ac:dyDescent="0.3">
      <c r="C84" s="56"/>
    </row>
    <row r="85" spans="3:3" x14ac:dyDescent="0.3">
      <c r="C85" s="56"/>
    </row>
    <row r="86" spans="3:3" x14ac:dyDescent="0.3">
      <c r="C86" s="56"/>
    </row>
    <row r="87" spans="3:3" x14ac:dyDescent="0.3">
      <c r="C87" s="56"/>
    </row>
    <row r="88" spans="3:3" x14ac:dyDescent="0.3">
      <c r="C88" s="56"/>
    </row>
    <row r="89" spans="3:3" x14ac:dyDescent="0.3">
      <c r="C89" s="56"/>
    </row>
    <row r="90" spans="3:3" x14ac:dyDescent="0.3">
      <c r="C90" s="56"/>
    </row>
    <row r="91" spans="3:3" x14ac:dyDescent="0.3">
      <c r="C91" s="56"/>
    </row>
    <row r="92" spans="3:3" x14ac:dyDescent="0.3">
      <c r="C92" s="56"/>
    </row>
    <row r="93" spans="3:3" x14ac:dyDescent="0.3">
      <c r="C93" s="56"/>
    </row>
    <row r="94" spans="3:3" x14ac:dyDescent="0.3">
      <c r="C94" s="56"/>
    </row>
    <row r="95" spans="3:3" x14ac:dyDescent="0.3">
      <c r="C95" s="56"/>
    </row>
    <row r="96" spans="3:3" x14ac:dyDescent="0.3">
      <c r="C96" s="56"/>
    </row>
    <row r="97" spans="3:3" x14ac:dyDescent="0.3">
      <c r="C97" s="56"/>
    </row>
    <row r="98" spans="3:3" x14ac:dyDescent="0.3">
      <c r="C98" s="56"/>
    </row>
    <row r="99" spans="3:3" x14ac:dyDescent="0.3">
      <c r="C99" s="56"/>
    </row>
    <row r="100" spans="3:3" x14ac:dyDescent="0.3">
      <c r="C100" s="56"/>
    </row>
  </sheetData>
  <sheetProtection algorithmName="SHA-512" hashValue="vsFEwt65aRFpCHmavNz0oAyXRaxGSC1KlBNomx1/M+DZ+ccwThk5St+1QjInqgLDHzOmNM22py9uSADMY607lQ==" saltValue="U1pj1QWzGRHLtDtRqh5ypQ==" spinCount="100000" sheet="1" objects="1" scenarios="1"/>
  <mergeCells count="1">
    <mergeCell ref="D2:J2"/>
  </mergeCells>
  <conditionalFormatting sqref="F13:F14 B16">
    <cfRule type="cellIs" dxfId="3" priority="1" stopIfTrue="1" operator="equal">
      <formula>MAX($G$26:$G$37)</formula>
    </cfRule>
  </conditionalFormatting>
  <conditionalFormatting sqref="G26:G42">
    <cfRule type="cellIs" dxfId="2" priority="2" stopIfTrue="1" operator="equal">
      <formula>MAX($G$26:$G$42)</formula>
    </cfRule>
  </conditionalFormatting>
  <dataValidations count="9">
    <dataValidation type="decimal" showInputMessage="1" showErrorMessage="1" prompt="0.01 to 100"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BB1A5972-032C-4024-AD89-7C89F71F4847}">
      <formula1>0.01</formula1>
      <formula2>100</formula2>
    </dataValidation>
    <dataValidation type="decimal" showInputMessage="1" showErrorMessage="1" prompt="0.01 to 1000"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xr:uid="{706E58B9-C779-4400-85A9-108BAFCA68B1}">
      <formula1>0.01</formula1>
      <formula2>1000</formula2>
    </dataValidation>
    <dataValidation type="whole" allowBlank="1" showInputMessage="1" showErrorMessage="1" prompt="20 to 100"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38ADF214-0D76-4957-B2E4-A179B6A7FE42}">
      <formula1>20</formula1>
      <formula2>100</formula2>
    </dataValidation>
    <dataValidation type="whole" errorStyle="information" allowBlank="1" showInputMessage="1" showErrorMessage="1" prompt="Do not use parcel area or landscape areas when sizing the facility. See criteria guidanc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A07EF5D2-9295-4612-861D-E3F2FB139060}">
      <formula1>0</formula1>
      <formula2>871200</formula2>
    </dataValidation>
    <dataValidation type="decimal" allowBlank="1" showInputMessage="1" showErrorMessage="1" prompt="0.01 to 1.0"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EC3479F7-F616-43F1-86FC-2D85CF3D141A}">
      <formula1>0.01</formula1>
      <formula2>1</formula2>
    </dataValidation>
    <dataValidation type="decimal" showInputMessage="1" showErrorMessage="1" prompt="1.1 to 2.5"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82C1A0AA-3BC3-416A-8164-083EC850676D}">
      <formula1>1.1</formula1>
      <formula2>2.5</formula2>
    </dataValidation>
    <dataValidation allowBlank="1" showInputMessage="1" showErrorMessage="1" prompt="Format: MM/DD/YYYY"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xr:uid="{9FD7580F-96BE-4FB2-96E7-C87D01F1B2DD}"/>
    <dataValidation allowBlank="1" showInputMessage="1" showErrorMessage="1" prompt="Designer's initials"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EECC2EDE-24E3-45A8-9CB7-50A2C3665B14}"/>
    <dataValidation allowBlank="1" showInputMessage="1" showErrorMessage="1" promptTitle="Enter:" prompt="Project Name_x000a_Assr Parcel No._x000a_Application No." sqref="D2:K2 IZ2:JG2 SV2:TC2 ACR2:ACY2 AMN2:AMU2 AWJ2:AWQ2 BGF2:BGM2 BQB2:BQI2 BZX2:CAE2 CJT2:CKA2 CTP2:CTW2 DDL2:DDS2 DNH2:DNO2 DXD2:DXK2 EGZ2:EHG2 EQV2:ERC2 FAR2:FAY2 FKN2:FKU2 FUJ2:FUQ2 GEF2:GEM2 GOB2:GOI2 GXX2:GYE2 HHT2:HIA2 HRP2:HRW2 IBL2:IBS2 ILH2:ILO2 IVD2:IVK2 JEZ2:JFG2 JOV2:JPC2 JYR2:JYY2 KIN2:KIU2 KSJ2:KSQ2 LCF2:LCM2 LMB2:LMI2 LVX2:LWE2 MFT2:MGA2 MPP2:MPW2 MZL2:MZS2 NJH2:NJO2 NTD2:NTK2 OCZ2:ODG2 OMV2:ONC2 OWR2:OWY2 PGN2:PGU2 PQJ2:PQQ2 QAF2:QAM2 QKB2:QKI2 QTX2:QUE2 RDT2:REA2 RNP2:RNW2 RXL2:RXS2 SHH2:SHO2 SRD2:SRK2 TAZ2:TBG2 TKV2:TLC2 TUR2:TUY2 UEN2:UEU2 UOJ2:UOQ2 UYF2:UYM2 VIB2:VII2 VRX2:VSE2 WBT2:WCA2 WLP2:WLW2 WVL2:WVS2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xr:uid="{2048A65F-DA06-45F1-9E1B-F834EBE6CEBC}"/>
  </dataValidations>
  <hyperlinks>
    <hyperlink ref="H44" r:id="rId1" display="http://www.dpw.co.santa-cruz.ca.us/drainage.htm" xr:uid="{E256B8E8-0AB9-4D55-A641-80DD6E0700A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C35F-D464-4E5B-AC5C-044EA7EEBC0F}">
  <dimension ref="B2:O100"/>
  <sheetViews>
    <sheetView zoomScale="90" zoomScaleNormal="90" workbookViewId="0">
      <selection activeCell="D2" sqref="D2:J2"/>
    </sheetView>
  </sheetViews>
  <sheetFormatPr defaultRowHeight="14.4" x14ac:dyDescent="0.3"/>
  <cols>
    <col min="1" max="1" width="1.6640625" customWidth="1"/>
    <col min="2" max="7" width="11.6640625" customWidth="1"/>
    <col min="8" max="8" width="1.6640625" customWidth="1"/>
    <col min="9" max="10" width="10.6640625" customWidth="1"/>
    <col min="11" max="11" width="1.6640625" customWidth="1"/>
    <col min="12" max="12" width="12.6640625" customWidth="1"/>
    <col min="13" max="13" width="6.6640625" customWidth="1"/>
    <col min="14" max="14" width="10.6640625" customWidth="1"/>
    <col min="15" max="15" width="11.6640625" customWidth="1"/>
    <col min="16" max="16" width="1.6640625" customWidth="1"/>
    <col min="257" max="257" width="1.6640625" customWidth="1"/>
    <col min="258" max="263" width="11.6640625" customWidth="1"/>
    <col min="264" max="264" width="1.6640625" customWidth="1"/>
    <col min="265" max="266" width="10.6640625" customWidth="1"/>
    <col min="267" max="267" width="1.6640625" customWidth="1"/>
    <col min="268" max="268" width="12.6640625" customWidth="1"/>
    <col min="269" max="269" width="6.6640625" customWidth="1"/>
    <col min="270" max="270" width="10.6640625" customWidth="1"/>
    <col min="271" max="271" width="11.6640625" customWidth="1"/>
    <col min="272" max="272" width="1.6640625" customWidth="1"/>
    <col min="513" max="513" width="1.6640625" customWidth="1"/>
    <col min="514" max="519" width="11.6640625" customWidth="1"/>
    <col min="520" max="520" width="1.6640625" customWidth="1"/>
    <col min="521" max="522" width="10.6640625" customWidth="1"/>
    <col min="523" max="523" width="1.6640625" customWidth="1"/>
    <col min="524" max="524" width="12.6640625" customWidth="1"/>
    <col min="525" max="525" width="6.6640625" customWidth="1"/>
    <col min="526" max="526" width="10.6640625" customWidth="1"/>
    <col min="527" max="527" width="11.6640625" customWidth="1"/>
    <col min="528" max="528" width="1.6640625" customWidth="1"/>
    <col min="769" max="769" width="1.6640625" customWidth="1"/>
    <col min="770" max="775" width="11.6640625" customWidth="1"/>
    <col min="776" max="776" width="1.6640625" customWidth="1"/>
    <col min="777" max="778" width="10.6640625" customWidth="1"/>
    <col min="779" max="779" width="1.6640625" customWidth="1"/>
    <col min="780" max="780" width="12.6640625" customWidth="1"/>
    <col min="781" max="781" width="6.6640625" customWidth="1"/>
    <col min="782" max="782" width="10.6640625" customWidth="1"/>
    <col min="783" max="783" width="11.6640625" customWidth="1"/>
    <col min="784" max="784" width="1.6640625" customWidth="1"/>
    <col min="1025" max="1025" width="1.6640625" customWidth="1"/>
    <col min="1026" max="1031" width="11.6640625" customWidth="1"/>
    <col min="1032" max="1032" width="1.6640625" customWidth="1"/>
    <col min="1033" max="1034" width="10.6640625" customWidth="1"/>
    <col min="1035" max="1035" width="1.6640625" customWidth="1"/>
    <col min="1036" max="1036" width="12.6640625" customWidth="1"/>
    <col min="1037" max="1037" width="6.6640625" customWidth="1"/>
    <col min="1038" max="1038" width="10.6640625" customWidth="1"/>
    <col min="1039" max="1039" width="11.6640625" customWidth="1"/>
    <col min="1040" max="1040" width="1.6640625" customWidth="1"/>
    <col min="1281" max="1281" width="1.6640625" customWidth="1"/>
    <col min="1282" max="1287" width="11.6640625" customWidth="1"/>
    <col min="1288" max="1288" width="1.6640625" customWidth="1"/>
    <col min="1289" max="1290" width="10.6640625" customWidth="1"/>
    <col min="1291" max="1291" width="1.6640625" customWidth="1"/>
    <col min="1292" max="1292" width="12.6640625" customWidth="1"/>
    <col min="1293" max="1293" width="6.6640625" customWidth="1"/>
    <col min="1294" max="1294" width="10.6640625" customWidth="1"/>
    <col min="1295" max="1295" width="11.6640625" customWidth="1"/>
    <col min="1296" max="1296" width="1.6640625" customWidth="1"/>
    <col min="1537" max="1537" width="1.6640625" customWidth="1"/>
    <col min="1538" max="1543" width="11.6640625" customWidth="1"/>
    <col min="1544" max="1544" width="1.6640625" customWidth="1"/>
    <col min="1545" max="1546" width="10.6640625" customWidth="1"/>
    <col min="1547" max="1547" width="1.6640625" customWidth="1"/>
    <col min="1548" max="1548" width="12.6640625" customWidth="1"/>
    <col min="1549" max="1549" width="6.6640625" customWidth="1"/>
    <col min="1550" max="1550" width="10.6640625" customWidth="1"/>
    <col min="1551" max="1551" width="11.6640625" customWidth="1"/>
    <col min="1552" max="1552" width="1.6640625" customWidth="1"/>
    <col min="1793" max="1793" width="1.6640625" customWidth="1"/>
    <col min="1794" max="1799" width="11.6640625" customWidth="1"/>
    <col min="1800" max="1800" width="1.6640625" customWidth="1"/>
    <col min="1801" max="1802" width="10.6640625" customWidth="1"/>
    <col min="1803" max="1803" width="1.6640625" customWidth="1"/>
    <col min="1804" max="1804" width="12.6640625" customWidth="1"/>
    <col min="1805" max="1805" width="6.6640625" customWidth="1"/>
    <col min="1806" max="1806" width="10.6640625" customWidth="1"/>
    <col min="1807" max="1807" width="11.6640625" customWidth="1"/>
    <col min="1808" max="1808" width="1.6640625" customWidth="1"/>
    <col min="2049" max="2049" width="1.6640625" customWidth="1"/>
    <col min="2050" max="2055" width="11.6640625" customWidth="1"/>
    <col min="2056" max="2056" width="1.6640625" customWidth="1"/>
    <col min="2057" max="2058" width="10.6640625" customWidth="1"/>
    <col min="2059" max="2059" width="1.6640625" customWidth="1"/>
    <col min="2060" max="2060" width="12.6640625" customWidth="1"/>
    <col min="2061" max="2061" width="6.6640625" customWidth="1"/>
    <col min="2062" max="2062" width="10.6640625" customWidth="1"/>
    <col min="2063" max="2063" width="11.6640625" customWidth="1"/>
    <col min="2064" max="2064" width="1.6640625" customWidth="1"/>
    <col min="2305" max="2305" width="1.6640625" customWidth="1"/>
    <col min="2306" max="2311" width="11.6640625" customWidth="1"/>
    <col min="2312" max="2312" width="1.6640625" customWidth="1"/>
    <col min="2313" max="2314" width="10.6640625" customWidth="1"/>
    <col min="2315" max="2315" width="1.6640625" customWidth="1"/>
    <col min="2316" max="2316" width="12.6640625" customWidth="1"/>
    <col min="2317" max="2317" width="6.6640625" customWidth="1"/>
    <col min="2318" max="2318" width="10.6640625" customWidth="1"/>
    <col min="2319" max="2319" width="11.6640625" customWidth="1"/>
    <col min="2320" max="2320" width="1.6640625" customWidth="1"/>
    <col min="2561" max="2561" width="1.6640625" customWidth="1"/>
    <col min="2562" max="2567" width="11.6640625" customWidth="1"/>
    <col min="2568" max="2568" width="1.6640625" customWidth="1"/>
    <col min="2569" max="2570" width="10.6640625" customWidth="1"/>
    <col min="2571" max="2571" width="1.6640625" customWidth="1"/>
    <col min="2572" max="2572" width="12.6640625" customWidth="1"/>
    <col min="2573" max="2573" width="6.6640625" customWidth="1"/>
    <col min="2574" max="2574" width="10.6640625" customWidth="1"/>
    <col min="2575" max="2575" width="11.6640625" customWidth="1"/>
    <col min="2576" max="2576" width="1.6640625" customWidth="1"/>
    <col min="2817" max="2817" width="1.6640625" customWidth="1"/>
    <col min="2818" max="2823" width="11.6640625" customWidth="1"/>
    <col min="2824" max="2824" width="1.6640625" customWidth="1"/>
    <col min="2825" max="2826" width="10.6640625" customWidth="1"/>
    <col min="2827" max="2827" width="1.6640625" customWidth="1"/>
    <col min="2828" max="2828" width="12.6640625" customWidth="1"/>
    <col min="2829" max="2829" width="6.6640625" customWidth="1"/>
    <col min="2830" max="2830" width="10.6640625" customWidth="1"/>
    <col min="2831" max="2831" width="11.6640625" customWidth="1"/>
    <col min="2832" max="2832" width="1.6640625" customWidth="1"/>
    <col min="3073" max="3073" width="1.6640625" customWidth="1"/>
    <col min="3074" max="3079" width="11.6640625" customWidth="1"/>
    <col min="3080" max="3080" width="1.6640625" customWidth="1"/>
    <col min="3081" max="3082" width="10.6640625" customWidth="1"/>
    <col min="3083" max="3083" width="1.6640625" customWidth="1"/>
    <col min="3084" max="3084" width="12.6640625" customWidth="1"/>
    <col min="3085" max="3085" width="6.6640625" customWidth="1"/>
    <col min="3086" max="3086" width="10.6640625" customWidth="1"/>
    <col min="3087" max="3087" width="11.6640625" customWidth="1"/>
    <col min="3088" max="3088" width="1.6640625" customWidth="1"/>
    <col min="3329" max="3329" width="1.6640625" customWidth="1"/>
    <col min="3330" max="3335" width="11.6640625" customWidth="1"/>
    <col min="3336" max="3336" width="1.6640625" customWidth="1"/>
    <col min="3337" max="3338" width="10.6640625" customWidth="1"/>
    <col min="3339" max="3339" width="1.6640625" customWidth="1"/>
    <col min="3340" max="3340" width="12.6640625" customWidth="1"/>
    <col min="3341" max="3341" width="6.6640625" customWidth="1"/>
    <col min="3342" max="3342" width="10.6640625" customWidth="1"/>
    <col min="3343" max="3343" width="11.6640625" customWidth="1"/>
    <col min="3344" max="3344" width="1.6640625" customWidth="1"/>
    <col min="3585" max="3585" width="1.6640625" customWidth="1"/>
    <col min="3586" max="3591" width="11.6640625" customWidth="1"/>
    <col min="3592" max="3592" width="1.6640625" customWidth="1"/>
    <col min="3593" max="3594" width="10.6640625" customWidth="1"/>
    <col min="3595" max="3595" width="1.6640625" customWidth="1"/>
    <col min="3596" max="3596" width="12.6640625" customWidth="1"/>
    <col min="3597" max="3597" width="6.6640625" customWidth="1"/>
    <col min="3598" max="3598" width="10.6640625" customWidth="1"/>
    <col min="3599" max="3599" width="11.6640625" customWidth="1"/>
    <col min="3600" max="3600" width="1.6640625" customWidth="1"/>
    <col min="3841" max="3841" width="1.6640625" customWidth="1"/>
    <col min="3842" max="3847" width="11.6640625" customWidth="1"/>
    <col min="3848" max="3848" width="1.6640625" customWidth="1"/>
    <col min="3849" max="3850" width="10.6640625" customWidth="1"/>
    <col min="3851" max="3851" width="1.6640625" customWidth="1"/>
    <col min="3852" max="3852" width="12.6640625" customWidth="1"/>
    <col min="3853" max="3853" width="6.6640625" customWidth="1"/>
    <col min="3854" max="3854" width="10.6640625" customWidth="1"/>
    <col min="3855" max="3855" width="11.6640625" customWidth="1"/>
    <col min="3856" max="3856" width="1.6640625" customWidth="1"/>
    <col min="4097" max="4097" width="1.6640625" customWidth="1"/>
    <col min="4098" max="4103" width="11.6640625" customWidth="1"/>
    <col min="4104" max="4104" width="1.6640625" customWidth="1"/>
    <col min="4105" max="4106" width="10.6640625" customWidth="1"/>
    <col min="4107" max="4107" width="1.6640625" customWidth="1"/>
    <col min="4108" max="4108" width="12.6640625" customWidth="1"/>
    <col min="4109" max="4109" width="6.6640625" customWidth="1"/>
    <col min="4110" max="4110" width="10.6640625" customWidth="1"/>
    <col min="4111" max="4111" width="11.6640625" customWidth="1"/>
    <col min="4112" max="4112" width="1.6640625" customWidth="1"/>
    <col min="4353" max="4353" width="1.6640625" customWidth="1"/>
    <col min="4354" max="4359" width="11.6640625" customWidth="1"/>
    <col min="4360" max="4360" width="1.6640625" customWidth="1"/>
    <col min="4361" max="4362" width="10.6640625" customWidth="1"/>
    <col min="4363" max="4363" width="1.6640625" customWidth="1"/>
    <col min="4364" max="4364" width="12.6640625" customWidth="1"/>
    <col min="4365" max="4365" width="6.6640625" customWidth="1"/>
    <col min="4366" max="4366" width="10.6640625" customWidth="1"/>
    <col min="4367" max="4367" width="11.6640625" customWidth="1"/>
    <col min="4368" max="4368" width="1.6640625" customWidth="1"/>
    <col min="4609" max="4609" width="1.6640625" customWidth="1"/>
    <col min="4610" max="4615" width="11.6640625" customWidth="1"/>
    <col min="4616" max="4616" width="1.6640625" customWidth="1"/>
    <col min="4617" max="4618" width="10.6640625" customWidth="1"/>
    <col min="4619" max="4619" width="1.6640625" customWidth="1"/>
    <col min="4620" max="4620" width="12.6640625" customWidth="1"/>
    <col min="4621" max="4621" width="6.6640625" customWidth="1"/>
    <col min="4622" max="4622" width="10.6640625" customWidth="1"/>
    <col min="4623" max="4623" width="11.6640625" customWidth="1"/>
    <col min="4624" max="4624" width="1.6640625" customWidth="1"/>
    <col min="4865" max="4865" width="1.6640625" customWidth="1"/>
    <col min="4866" max="4871" width="11.6640625" customWidth="1"/>
    <col min="4872" max="4872" width="1.6640625" customWidth="1"/>
    <col min="4873" max="4874" width="10.6640625" customWidth="1"/>
    <col min="4875" max="4875" width="1.6640625" customWidth="1"/>
    <col min="4876" max="4876" width="12.6640625" customWidth="1"/>
    <col min="4877" max="4877" width="6.6640625" customWidth="1"/>
    <col min="4878" max="4878" width="10.6640625" customWidth="1"/>
    <col min="4879" max="4879" width="11.6640625" customWidth="1"/>
    <col min="4880" max="4880" width="1.6640625" customWidth="1"/>
    <col min="5121" max="5121" width="1.6640625" customWidth="1"/>
    <col min="5122" max="5127" width="11.6640625" customWidth="1"/>
    <col min="5128" max="5128" width="1.6640625" customWidth="1"/>
    <col min="5129" max="5130" width="10.6640625" customWidth="1"/>
    <col min="5131" max="5131" width="1.6640625" customWidth="1"/>
    <col min="5132" max="5132" width="12.6640625" customWidth="1"/>
    <col min="5133" max="5133" width="6.6640625" customWidth="1"/>
    <col min="5134" max="5134" width="10.6640625" customWidth="1"/>
    <col min="5135" max="5135" width="11.6640625" customWidth="1"/>
    <col min="5136" max="5136" width="1.6640625" customWidth="1"/>
    <col min="5377" max="5377" width="1.6640625" customWidth="1"/>
    <col min="5378" max="5383" width="11.6640625" customWidth="1"/>
    <col min="5384" max="5384" width="1.6640625" customWidth="1"/>
    <col min="5385" max="5386" width="10.6640625" customWidth="1"/>
    <col min="5387" max="5387" width="1.6640625" customWidth="1"/>
    <col min="5388" max="5388" width="12.6640625" customWidth="1"/>
    <col min="5389" max="5389" width="6.6640625" customWidth="1"/>
    <col min="5390" max="5390" width="10.6640625" customWidth="1"/>
    <col min="5391" max="5391" width="11.6640625" customWidth="1"/>
    <col min="5392" max="5392" width="1.6640625" customWidth="1"/>
    <col min="5633" max="5633" width="1.6640625" customWidth="1"/>
    <col min="5634" max="5639" width="11.6640625" customWidth="1"/>
    <col min="5640" max="5640" width="1.6640625" customWidth="1"/>
    <col min="5641" max="5642" width="10.6640625" customWidth="1"/>
    <col min="5643" max="5643" width="1.6640625" customWidth="1"/>
    <col min="5644" max="5644" width="12.6640625" customWidth="1"/>
    <col min="5645" max="5645" width="6.6640625" customWidth="1"/>
    <col min="5646" max="5646" width="10.6640625" customWidth="1"/>
    <col min="5647" max="5647" width="11.6640625" customWidth="1"/>
    <col min="5648" max="5648" width="1.6640625" customWidth="1"/>
    <col min="5889" max="5889" width="1.6640625" customWidth="1"/>
    <col min="5890" max="5895" width="11.6640625" customWidth="1"/>
    <col min="5896" max="5896" width="1.6640625" customWidth="1"/>
    <col min="5897" max="5898" width="10.6640625" customWidth="1"/>
    <col min="5899" max="5899" width="1.6640625" customWidth="1"/>
    <col min="5900" max="5900" width="12.6640625" customWidth="1"/>
    <col min="5901" max="5901" width="6.6640625" customWidth="1"/>
    <col min="5902" max="5902" width="10.6640625" customWidth="1"/>
    <col min="5903" max="5903" width="11.6640625" customWidth="1"/>
    <col min="5904" max="5904" width="1.6640625" customWidth="1"/>
    <col min="6145" max="6145" width="1.6640625" customWidth="1"/>
    <col min="6146" max="6151" width="11.6640625" customWidth="1"/>
    <col min="6152" max="6152" width="1.6640625" customWidth="1"/>
    <col min="6153" max="6154" width="10.6640625" customWidth="1"/>
    <col min="6155" max="6155" width="1.6640625" customWidth="1"/>
    <col min="6156" max="6156" width="12.6640625" customWidth="1"/>
    <col min="6157" max="6157" width="6.6640625" customWidth="1"/>
    <col min="6158" max="6158" width="10.6640625" customWidth="1"/>
    <col min="6159" max="6159" width="11.6640625" customWidth="1"/>
    <col min="6160" max="6160" width="1.6640625" customWidth="1"/>
    <col min="6401" max="6401" width="1.6640625" customWidth="1"/>
    <col min="6402" max="6407" width="11.6640625" customWidth="1"/>
    <col min="6408" max="6408" width="1.6640625" customWidth="1"/>
    <col min="6409" max="6410" width="10.6640625" customWidth="1"/>
    <col min="6411" max="6411" width="1.6640625" customWidth="1"/>
    <col min="6412" max="6412" width="12.6640625" customWidth="1"/>
    <col min="6413" max="6413" width="6.6640625" customWidth="1"/>
    <col min="6414" max="6414" width="10.6640625" customWidth="1"/>
    <col min="6415" max="6415" width="11.6640625" customWidth="1"/>
    <col min="6416" max="6416" width="1.6640625" customWidth="1"/>
    <col min="6657" max="6657" width="1.6640625" customWidth="1"/>
    <col min="6658" max="6663" width="11.6640625" customWidth="1"/>
    <col min="6664" max="6664" width="1.6640625" customWidth="1"/>
    <col min="6665" max="6666" width="10.6640625" customWidth="1"/>
    <col min="6667" max="6667" width="1.6640625" customWidth="1"/>
    <col min="6668" max="6668" width="12.6640625" customWidth="1"/>
    <col min="6669" max="6669" width="6.6640625" customWidth="1"/>
    <col min="6670" max="6670" width="10.6640625" customWidth="1"/>
    <col min="6671" max="6671" width="11.6640625" customWidth="1"/>
    <col min="6672" max="6672" width="1.6640625" customWidth="1"/>
    <col min="6913" max="6913" width="1.6640625" customWidth="1"/>
    <col min="6914" max="6919" width="11.6640625" customWidth="1"/>
    <col min="6920" max="6920" width="1.6640625" customWidth="1"/>
    <col min="6921" max="6922" width="10.6640625" customWidth="1"/>
    <col min="6923" max="6923" width="1.6640625" customWidth="1"/>
    <col min="6924" max="6924" width="12.6640625" customWidth="1"/>
    <col min="6925" max="6925" width="6.6640625" customWidth="1"/>
    <col min="6926" max="6926" width="10.6640625" customWidth="1"/>
    <col min="6927" max="6927" width="11.6640625" customWidth="1"/>
    <col min="6928" max="6928" width="1.6640625" customWidth="1"/>
    <col min="7169" max="7169" width="1.6640625" customWidth="1"/>
    <col min="7170" max="7175" width="11.6640625" customWidth="1"/>
    <col min="7176" max="7176" width="1.6640625" customWidth="1"/>
    <col min="7177" max="7178" width="10.6640625" customWidth="1"/>
    <col min="7179" max="7179" width="1.6640625" customWidth="1"/>
    <col min="7180" max="7180" width="12.6640625" customWidth="1"/>
    <col min="7181" max="7181" width="6.6640625" customWidth="1"/>
    <col min="7182" max="7182" width="10.6640625" customWidth="1"/>
    <col min="7183" max="7183" width="11.6640625" customWidth="1"/>
    <col min="7184" max="7184" width="1.6640625" customWidth="1"/>
    <col min="7425" max="7425" width="1.6640625" customWidth="1"/>
    <col min="7426" max="7431" width="11.6640625" customWidth="1"/>
    <col min="7432" max="7432" width="1.6640625" customWidth="1"/>
    <col min="7433" max="7434" width="10.6640625" customWidth="1"/>
    <col min="7435" max="7435" width="1.6640625" customWidth="1"/>
    <col min="7436" max="7436" width="12.6640625" customWidth="1"/>
    <col min="7437" max="7437" width="6.6640625" customWidth="1"/>
    <col min="7438" max="7438" width="10.6640625" customWidth="1"/>
    <col min="7439" max="7439" width="11.6640625" customWidth="1"/>
    <col min="7440" max="7440" width="1.6640625" customWidth="1"/>
    <col min="7681" max="7681" width="1.6640625" customWidth="1"/>
    <col min="7682" max="7687" width="11.6640625" customWidth="1"/>
    <col min="7688" max="7688" width="1.6640625" customWidth="1"/>
    <col min="7689" max="7690" width="10.6640625" customWidth="1"/>
    <col min="7691" max="7691" width="1.6640625" customWidth="1"/>
    <col min="7692" max="7692" width="12.6640625" customWidth="1"/>
    <col min="7693" max="7693" width="6.6640625" customWidth="1"/>
    <col min="7694" max="7694" width="10.6640625" customWidth="1"/>
    <col min="7695" max="7695" width="11.6640625" customWidth="1"/>
    <col min="7696" max="7696" width="1.6640625" customWidth="1"/>
    <col min="7937" max="7937" width="1.6640625" customWidth="1"/>
    <col min="7938" max="7943" width="11.6640625" customWidth="1"/>
    <col min="7944" max="7944" width="1.6640625" customWidth="1"/>
    <col min="7945" max="7946" width="10.6640625" customWidth="1"/>
    <col min="7947" max="7947" width="1.6640625" customWidth="1"/>
    <col min="7948" max="7948" width="12.6640625" customWidth="1"/>
    <col min="7949" max="7949" width="6.6640625" customWidth="1"/>
    <col min="7950" max="7950" width="10.6640625" customWidth="1"/>
    <col min="7951" max="7951" width="11.6640625" customWidth="1"/>
    <col min="7952" max="7952" width="1.6640625" customWidth="1"/>
    <col min="8193" max="8193" width="1.6640625" customWidth="1"/>
    <col min="8194" max="8199" width="11.6640625" customWidth="1"/>
    <col min="8200" max="8200" width="1.6640625" customWidth="1"/>
    <col min="8201" max="8202" width="10.6640625" customWidth="1"/>
    <col min="8203" max="8203" width="1.6640625" customWidth="1"/>
    <col min="8204" max="8204" width="12.6640625" customWidth="1"/>
    <col min="8205" max="8205" width="6.6640625" customWidth="1"/>
    <col min="8206" max="8206" width="10.6640625" customWidth="1"/>
    <col min="8207" max="8207" width="11.6640625" customWidth="1"/>
    <col min="8208" max="8208" width="1.6640625" customWidth="1"/>
    <col min="8449" max="8449" width="1.6640625" customWidth="1"/>
    <col min="8450" max="8455" width="11.6640625" customWidth="1"/>
    <col min="8456" max="8456" width="1.6640625" customWidth="1"/>
    <col min="8457" max="8458" width="10.6640625" customWidth="1"/>
    <col min="8459" max="8459" width="1.6640625" customWidth="1"/>
    <col min="8460" max="8460" width="12.6640625" customWidth="1"/>
    <col min="8461" max="8461" width="6.6640625" customWidth="1"/>
    <col min="8462" max="8462" width="10.6640625" customWidth="1"/>
    <col min="8463" max="8463" width="11.6640625" customWidth="1"/>
    <col min="8464" max="8464" width="1.6640625" customWidth="1"/>
    <col min="8705" max="8705" width="1.6640625" customWidth="1"/>
    <col min="8706" max="8711" width="11.6640625" customWidth="1"/>
    <col min="8712" max="8712" width="1.6640625" customWidth="1"/>
    <col min="8713" max="8714" width="10.6640625" customWidth="1"/>
    <col min="8715" max="8715" width="1.6640625" customWidth="1"/>
    <col min="8716" max="8716" width="12.6640625" customWidth="1"/>
    <col min="8717" max="8717" width="6.6640625" customWidth="1"/>
    <col min="8718" max="8718" width="10.6640625" customWidth="1"/>
    <col min="8719" max="8719" width="11.6640625" customWidth="1"/>
    <col min="8720" max="8720" width="1.6640625" customWidth="1"/>
    <col min="8961" max="8961" width="1.6640625" customWidth="1"/>
    <col min="8962" max="8967" width="11.6640625" customWidth="1"/>
    <col min="8968" max="8968" width="1.6640625" customWidth="1"/>
    <col min="8969" max="8970" width="10.6640625" customWidth="1"/>
    <col min="8971" max="8971" width="1.6640625" customWidth="1"/>
    <col min="8972" max="8972" width="12.6640625" customWidth="1"/>
    <col min="8973" max="8973" width="6.6640625" customWidth="1"/>
    <col min="8974" max="8974" width="10.6640625" customWidth="1"/>
    <col min="8975" max="8975" width="11.6640625" customWidth="1"/>
    <col min="8976" max="8976" width="1.6640625" customWidth="1"/>
    <col min="9217" max="9217" width="1.6640625" customWidth="1"/>
    <col min="9218" max="9223" width="11.6640625" customWidth="1"/>
    <col min="9224" max="9224" width="1.6640625" customWidth="1"/>
    <col min="9225" max="9226" width="10.6640625" customWidth="1"/>
    <col min="9227" max="9227" width="1.6640625" customWidth="1"/>
    <col min="9228" max="9228" width="12.6640625" customWidth="1"/>
    <col min="9229" max="9229" width="6.6640625" customWidth="1"/>
    <col min="9230" max="9230" width="10.6640625" customWidth="1"/>
    <col min="9231" max="9231" width="11.6640625" customWidth="1"/>
    <col min="9232" max="9232" width="1.6640625" customWidth="1"/>
    <col min="9473" max="9473" width="1.6640625" customWidth="1"/>
    <col min="9474" max="9479" width="11.6640625" customWidth="1"/>
    <col min="9480" max="9480" width="1.6640625" customWidth="1"/>
    <col min="9481" max="9482" width="10.6640625" customWidth="1"/>
    <col min="9483" max="9483" width="1.6640625" customWidth="1"/>
    <col min="9484" max="9484" width="12.6640625" customWidth="1"/>
    <col min="9485" max="9485" width="6.6640625" customWidth="1"/>
    <col min="9486" max="9486" width="10.6640625" customWidth="1"/>
    <col min="9487" max="9487" width="11.6640625" customWidth="1"/>
    <col min="9488" max="9488" width="1.6640625" customWidth="1"/>
    <col min="9729" max="9729" width="1.6640625" customWidth="1"/>
    <col min="9730" max="9735" width="11.6640625" customWidth="1"/>
    <col min="9736" max="9736" width="1.6640625" customWidth="1"/>
    <col min="9737" max="9738" width="10.6640625" customWidth="1"/>
    <col min="9739" max="9739" width="1.6640625" customWidth="1"/>
    <col min="9740" max="9740" width="12.6640625" customWidth="1"/>
    <col min="9741" max="9741" width="6.6640625" customWidth="1"/>
    <col min="9742" max="9742" width="10.6640625" customWidth="1"/>
    <col min="9743" max="9743" width="11.6640625" customWidth="1"/>
    <col min="9744" max="9744" width="1.6640625" customWidth="1"/>
    <col min="9985" max="9985" width="1.6640625" customWidth="1"/>
    <col min="9986" max="9991" width="11.6640625" customWidth="1"/>
    <col min="9992" max="9992" width="1.6640625" customWidth="1"/>
    <col min="9993" max="9994" width="10.6640625" customWidth="1"/>
    <col min="9995" max="9995" width="1.6640625" customWidth="1"/>
    <col min="9996" max="9996" width="12.6640625" customWidth="1"/>
    <col min="9997" max="9997" width="6.6640625" customWidth="1"/>
    <col min="9998" max="9998" width="10.6640625" customWidth="1"/>
    <col min="9999" max="9999" width="11.6640625" customWidth="1"/>
    <col min="10000" max="10000" width="1.6640625" customWidth="1"/>
    <col min="10241" max="10241" width="1.6640625" customWidth="1"/>
    <col min="10242" max="10247" width="11.6640625" customWidth="1"/>
    <col min="10248" max="10248" width="1.6640625" customWidth="1"/>
    <col min="10249" max="10250" width="10.6640625" customWidth="1"/>
    <col min="10251" max="10251" width="1.6640625" customWidth="1"/>
    <col min="10252" max="10252" width="12.6640625" customWidth="1"/>
    <col min="10253" max="10253" width="6.6640625" customWidth="1"/>
    <col min="10254" max="10254" width="10.6640625" customWidth="1"/>
    <col min="10255" max="10255" width="11.6640625" customWidth="1"/>
    <col min="10256" max="10256" width="1.6640625" customWidth="1"/>
    <col min="10497" max="10497" width="1.6640625" customWidth="1"/>
    <col min="10498" max="10503" width="11.6640625" customWidth="1"/>
    <col min="10504" max="10504" width="1.6640625" customWidth="1"/>
    <col min="10505" max="10506" width="10.6640625" customWidth="1"/>
    <col min="10507" max="10507" width="1.6640625" customWidth="1"/>
    <col min="10508" max="10508" width="12.6640625" customWidth="1"/>
    <col min="10509" max="10509" width="6.6640625" customWidth="1"/>
    <col min="10510" max="10510" width="10.6640625" customWidth="1"/>
    <col min="10511" max="10511" width="11.6640625" customWidth="1"/>
    <col min="10512" max="10512" width="1.6640625" customWidth="1"/>
    <col min="10753" max="10753" width="1.6640625" customWidth="1"/>
    <col min="10754" max="10759" width="11.6640625" customWidth="1"/>
    <col min="10760" max="10760" width="1.6640625" customWidth="1"/>
    <col min="10761" max="10762" width="10.6640625" customWidth="1"/>
    <col min="10763" max="10763" width="1.6640625" customWidth="1"/>
    <col min="10764" max="10764" width="12.6640625" customWidth="1"/>
    <col min="10765" max="10765" width="6.6640625" customWidth="1"/>
    <col min="10766" max="10766" width="10.6640625" customWidth="1"/>
    <col min="10767" max="10767" width="11.6640625" customWidth="1"/>
    <col min="10768" max="10768" width="1.6640625" customWidth="1"/>
    <col min="11009" max="11009" width="1.6640625" customWidth="1"/>
    <col min="11010" max="11015" width="11.6640625" customWidth="1"/>
    <col min="11016" max="11016" width="1.6640625" customWidth="1"/>
    <col min="11017" max="11018" width="10.6640625" customWidth="1"/>
    <col min="11019" max="11019" width="1.6640625" customWidth="1"/>
    <col min="11020" max="11020" width="12.6640625" customWidth="1"/>
    <col min="11021" max="11021" width="6.6640625" customWidth="1"/>
    <col min="11022" max="11022" width="10.6640625" customWidth="1"/>
    <col min="11023" max="11023" width="11.6640625" customWidth="1"/>
    <col min="11024" max="11024" width="1.6640625" customWidth="1"/>
    <col min="11265" max="11265" width="1.6640625" customWidth="1"/>
    <col min="11266" max="11271" width="11.6640625" customWidth="1"/>
    <col min="11272" max="11272" width="1.6640625" customWidth="1"/>
    <col min="11273" max="11274" width="10.6640625" customWidth="1"/>
    <col min="11275" max="11275" width="1.6640625" customWidth="1"/>
    <col min="11276" max="11276" width="12.6640625" customWidth="1"/>
    <col min="11277" max="11277" width="6.6640625" customWidth="1"/>
    <col min="11278" max="11278" width="10.6640625" customWidth="1"/>
    <col min="11279" max="11279" width="11.6640625" customWidth="1"/>
    <col min="11280" max="11280" width="1.6640625" customWidth="1"/>
    <col min="11521" max="11521" width="1.6640625" customWidth="1"/>
    <col min="11522" max="11527" width="11.6640625" customWidth="1"/>
    <col min="11528" max="11528" width="1.6640625" customWidth="1"/>
    <col min="11529" max="11530" width="10.6640625" customWidth="1"/>
    <col min="11531" max="11531" width="1.6640625" customWidth="1"/>
    <col min="11532" max="11532" width="12.6640625" customWidth="1"/>
    <col min="11533" max="11533" width="6.6640625" customWidth="1"/>
    <col min="11534" max="11534" width="10.6640625" customWidth="1"/>
    <col min="11535" max="11535" width="11.6640625" customWidth="1"/>
    <col min="11536" max="11536" width="1.6640625" customWidth="1"/>
    <col min="11777" max="11777" width="1.6640625" customWidth="1"/>
    <col min="11778" max="11783" width="11.6640625" customWidth="1"/>
    <col min="11784" max="11784" width="1.6640625" customWidth="1"/>
    <col min="11785" max="11786" width="10.6640625" customWidth="1"/>
    <col min="11787" max="11787" width="1.6640625" customWidth="1"/>
    <col min="11788" max="11788" width="12.6640625" customWidth="1"/>
    <col min="11789" max="11789" width="6.6640625" customWidth="1"/>
    <col min="11790" max="11790" width="10.6640625" customWidth="1"/>
    <col min="11791" max="11791" width="11.6640625" customWidth="1"/>
    <col min="11792" max="11792" width="1.6640625" customWidth="1"/>
    <col min="12033" max="12033" width="1.6640625" customWidth="1"/>
    <col min="12034" max="12039" width="11.6640625" customWidth="1"/>
    <col min="12040" max="12040" width="1.6640625" customWidth="1"/>
    <col min="12041" max="12042" width="10.6640625" customWidth="1"/>
    <col min="12043" max="12043" width="1.6640625" customWidth="1"/>
    <col min="12044" max="12044" width="12.6640625" customWidth="1"/>
    <col min="12045" max="12045" width="6.6640625" customWidth="1"/>
    <col min="12046" max="12046" width="10.6640625" customWidth="1"/>
    <col min="12047" max="12047" width="11.6640625" customWidth="1"/>
    <col min="12048" max="12048" width="1.6640625" customWidth="1"/>
    <col min="12289" max="12289" width="1.6640625" customWidth="1"/>
    <col min="12290" max="12295" width="11.6640625" customWidth="1"/>
    <col min="12296" max="12296" width="1.6640625" customWidth="1"/>
    <col min="12297" max="12298" width="10.6640625" customWidth="1"/>
    <col min="12299" max="12299" width="1.6640625" customWidth="1"/>
    <col min="12300" max="12300" width="12.6640625" customWidth="1"/>
    <col min="12301" max="12301" width="6.6640625" customWidth="1"/>
    <col min="12302" max="12302" width="10.6640625" customWidth="1"/>
    <col min="12303" max="12303" width="11.6640625" customWidth="1"/>
    <col min="12304" max="12304" width="1.6640625" customWidth="1"/>
    <col min="12545" max="12545" width="1.6640625" customWidth="1"/>
    <col min="12546" max="12551" width="11.6640625" customWidth="1"/>
    <col min="12552" max="12552" width="1.6640625" customWidth="1"/>
    <col min="12553" max="12554" width="10.6640625" customWidth="1"/>
    <col min="12555" max="12555" width="1.6640625" customWidth="1"/>
    <col min="12556" max="12556" width="12.6640625" customWidth="1"/>
    <col min="12557" max="12557" width="6.6640625" customWidth="1"/>
    <col min="12558" max="12558" width="10.6640625" customWidth="1"/>
    <col min="12559" max="12559" width="11.6640625" customWidth="1"/>
    <col min="12560" max="12560" width="1.6640625" customWidth="1"/>
    <col min="12801" max="12801" width="1.6640625" customWidth="1"/>
    <col min="12802" max="12807" width="11.6640625" customWidth="1"/>
    <col min="12808" max="12808" width="1.6640625" customWidth="1"/>
    <col min="12809" max="12810" width="10.6640625" customWidth="1"/>
    <col min="12811" max="12811" width="1.6640625" customWidth="1"/>
    <col min="12812" max="12812" width="12.6640625" customWidth="1"/>
    <col min="12813" max="12813" width="6.6640625" customWidth="1"/>
    <col min="12814" max="12814" width="10.6640625" customWidth="1"/>
    <col min="12815" max="12815" width="11.6640625" customWidth="1"/>
    <col min="12816" max="12816" width="1.6640625" customWidth="1"/>
    <col min="13057" max="13057" width="1.6640625" customWidth="1"/>
    <col min="13058" max="13063" width="11.6640625" customWidth="1"/>
    <col min="13064" max="13064" width="1.6640625" customWidth="1"/>
    <col min="13065" max="13066" width="10.6640625" customWidth="1"/>
    <col min="13067" max="13067" width="1.6640625" customWidth="1"/>
    <col min="13068" max="13068" width="12.6640625" customWidth="1"/>
    <col min="13069" max="13069" width="6.6640625" customWidth="1"/>
    <col min="13070" max="13070" width="10.6640625" customWidth="1"/>
    <col min="13071" max="13071" width="11.6640625" customWidth="1"/>
    <col min="13072" max="13072" width="1.6640625" customWidth="1"/>
    <col min="13313" max="13313" width="1.6640625" customWidth="1"/>
    <col min="13314" max="13319" width="11.6640625" customWidth="1"/>
    <col min="13320" max="13320" width="1.6640625" customWidth="1"/>
    <col min="13321" max="13322" width="10.6640625" customWidth="1"/>
    <col min="13323" max="13323" width="1.6640625" customWidth="1"/>
    <col min="13324" max="13324" width="12.6640625" customWidth="1"/>
    <col min="13325" max="13325" width="6.6640625" customWidth="1"/>
    <col min="13326" max="13326" width="10.6640625" customWidth="1"/>
    <col min="13327" max="13327" width="11.6640625" customWidth="1"/>
    <col min="13328" max="13328" width="1.6640625" customWidth="1"/>
    <col min="13569" max="13569" width="1.6640625" customWidth="1"/>
    <col min="13570" max="13575" width="11.6640625" customWidth="1"/>
    <col min="13576" max="13576" width="1.6640625" customWidth="1"/>
    <col min="13577" max="13578" width="10.6640625" customWidth="1"/>
    <col min="13579" max="13579" width="1.6640625" customWidth="1"/>
    <col min="13580" max="13580" width="12.6640625" customWidth="1"/>
    <col min="13581" max="13581" width="6.6640625" customWidth="1"/>
    <col min="13582" max="13582" width="10.6640625" customWidth="1"/>
    <col min="13583" max="13583" width="11.6640625" customWidth="1"/>
    <col min="13584" max="13584" width="1.6640625" customWidth="1"/>
    <col min="13825" max="13825" width="1.6640625" customWidth="1"/>
    <col min="13826" max="13831" width="11.6640625" customWidth="1"/>
    <col min="13832" max="13832" width="1.6640625" customWidth="1"/>
    <col min="13833" max="13834" width="10.6640625" customWidth="1"/>
    <col min="13835" max="13835" width="1.6640625" customWidth="1"/>
    <col min="13836" max="13836" width="12.6640625" customWidth="1"/>
    <col min="13837" max="13837" width="6.6640625" customWidth="1"/>
    <col min="13838" max="13838" width="10.6640625" customWidth="1"/>
    <col min="13839" max="13839" width="11.6640625" customWidth="1"/>
    <col min="13840" max="13840" width="1.6640625" customWidth="1"/>
    <col min="14081" max="14081" width="1.6640625" customWidth="1"/>
    <col min="14082" max="14087" width="11.6640625" customWidth="1"/>
    <col min="14088" max="14088" width="1.6640625" customWidth="1"/>
    <col min="14089" max="14090" width="10.6640625" customWidth="1"/>
    <col min="14091" max="14091" width="1.6640625" customWidth="1"/>
    <col min="14092" max="14092" width="12.6640625" customWidth="1"/>
    <col min="14093" max="14093" width="6.6640625" customWidth="1"/>
    <col min="14094" max="14094" width="10.6640625" customWidth="1"/>
    <col min="14095" max="14095" width="11.6640625" customWidth="1"/>
    <col min="14096" max="14096" width="1.6640625" customWidth="1"/>
    <col min="14337" max="14337" width="1.6640625" customWidth="1"/>
    <col min="14338" max="14343" width="11.6640625" customWidth="1"/>
    <col min="14344" max="14344" width="1.6640625" customWidth="1"/>
    <col min="14345" max="14346" width="10.6640625" customWidth="1"/>
    <col min="14347" max="14347" width="1.6640625" customWidth="1"/>
    <col min="14348" max="14348" width="12.6640625" customWidth="1"/>
    <col min="14349" max="14349" width="6.6640625" customWidth="1"/>
    <col min="14350" max="14350" width="10.6640625" customWidth="1"/>
    <col min="14351" max="14351" width="11.6640625" customWidth="1"/>
    <col min="14352" max="14352" width="1.6640625" customWidth="1"/>
    <col min="14593" max="14593" width="1.6640625" customWidth="1"/>
    <col min="14594" max="14599" width="11.6640625" customWidth="1"/>
    <col min="14600" max="14600" width="1.6640625" customWidth="1"/>
    <col min="14601" max="14602" width="10.6640625" customWidth="1"/>
    <col min="14603" max="14603" width="1.6640625" customWidth="1"/>
    <col min="14604" max="14604" width="12.6640625" customWidth="1"/>
    <col min="14605" max="14605" width="6.6640625" customWidth="1"/>
    <col min="14606" max="14606" width="10.6640625" customWidth="1"/>
    <col min="14607" max="14607" width="11.6640625" customWidth="1"/>
    <col min="14608" max="14608" width="1.6640625" customWidth="1"/>
    <col min="14849" max="14849" width="1.6640625" customWidth="1"/>
    <col min="14850" max="14855" width="11.6640625" customWidth="1"/>
    <col min="14856" max="14856" width="1.6640625" customWidth="1"/>
    <col min="14857" max="14858" width="10.6640625" customWidth="1"/>
    <col min="14859" max="14859" width="1.6640625" customWidth="1"/>
    <col min="14860" max="14860" width="12.6640625" customWidth="1"/>
    <col min="14861" max="14861" width="6.6640625" customWidth="1"/>
    <col min="14862" max="14862" width="10.6640625" customWidth="1"/>
    <col min="14863" max="14863" width="11.6640625" customWidth="1"/>
    <col min="14864" max="14864" width="1.6640625" customWidth="1"/>
    <col min="15105" max="15105" width="1.6640625" customWidth="1"/>
    <col min="15106" max="15111" width="11.6640625" customWidth="1"/>
    <col min="15112" max="15112" width="1.6640625" customWidth="1"/>
    <col min="15113" max="15114" width="10.6640625" customWidth="1"/>
    <col min="15115" max="15115" width="1.6640625" customWidth="1"/>
    <col min="15116" max="15116" width="12.6640625" customWidth="1"/>
    <col min="15117" max="15117" width="6.6640625" customWidth="1"/>
    <col min="15118" max="15118" width="10.6640625" customWidth="1"/>
    <col min="15119" max="15119" width="11.6640625" customWidth="1"/>
    <col min="15120" max="15120" width="1.6640625" customWidth="1"/>
    <col min="15361" max="15361" width="1.6640625" customWidth="1"/>
    <col min="15362" max="15367" width="11.6640625" customWidth="1"/>
    <col min="15368" max="15368" width="1.6640625" customWidth="1"/>
    <col min="15369" max="15370" width="10.6640625" customWidth="1"/>
    <col min="15371" max="15371" width="1.6640625" customWidth="1"/>
    <col min="15372" max="15372" width="12.6640625" customWidth="1"/>
    <col min="15373" max="15373" width="6.6640625" customWidth="1"/>
    <col min="15374" max="15374" width="10.6640625" customWidth="1"/>
    <col min="15375" max="15375" width="11.6640625" customWidth="1"/>
    <col min="15376" max="15376" width="1.6640625" customWidth="1"/>
    <col min="15617" max="15617" width="1.6640625" customWidth="1"/>
    <col min="15618" max="15623" width="11.6640625" customWidth="1"/>
    <col min="15624" max="15624" width="1.6640625" customWidth="1"/>
    <col min="15625" max="15626" width="10.6640625" customWidth="1"/>
    <col min="15627" max="15627" width="1.6640625" customWidth="1"/>
    <col min="15628" max="15628" width="12.6640625" customWidth="1"/>
    <col min="15629" max="15629" width="6.6640625" customWidth="1"/>
    <col min="15630" max="15630" width="10.6640625" customWidth="1"/>
    <col min="15631" max="15631" width="11.6640625" customWidth="1"/>
    <col min="15632" max="15632" width="1.6640625" customWidth="1"/>
    <col min="15873" max="15873" width="1.6640625" customWidth="1"/>
    <col min="15874" max="15879" width="11.6640625" customWidth="1"/>
    <col min="15880" max="15880" width="1.6640625" customWidth="1"/>
    <col min="15881" max="15882" width="10.6640625" customWidth="1"/>
    <col min="15883" max="15883" width="1.6640625" customWidth="1"/>
    <col min="15884" max="15884" width="12.6640625" customWidth="1"/>
    <col min="15885" max="15885" width="6.6640625" customWidth="1"/>
    <col min="15886" max="15886" width="10.6640625" customWidth="1"/>
    <col min="15887" max="15887" width="11.6640625" customWidth="1"/>
    <col min="15888" max="15888" width="1.6640625" customWidth="1"/>
    <col min="16129" max="16129" width="1.6640625" customWidth="1"/>
    <col min="16130" max="16135" width="11.6640625" customWidth="1"/>
    <col min="16136" max="16136" width="1.6640625" customWidth="1"/>
    <col min="16137" max="16138" width="10.6640625" customWidth="1"/>
    <col min="16139" max="16139" width="1.6640625" customWidth="1"/>
    <col min="16140" max="16140" width="12.6640625" customWidth="1"/>
    <col min="16141" max="16141" width="6.6640625" customWidth="1"/>
    <col min="16142" max="16142" width="10.6640625" customWidth="1"/>
    <col min="16143" max="16143" width="11.6640625" customWidth="1"/>
    <col min="16144" max="16144" width="1.6640625" customWidth="1"/>
  </cols>
  <sheetData>
    <row r="2" spans="2:15" ht="21" customHeight="1" thickBot="1" x14ac:dyDescent="0.35">
      <c r="C2" s="1" t="s">
        <v>0</v>
      </c>
      <c r="D2" s="89" t="s">
        <v>1</v>
      </c>
      <c r="E2" s="90"/>
      <c r="F2" s="90"/>
      <c r="G2" s="90"/>
      <c r="H2" s="90"/>
      <c r="I2" s="90"/>
      <c r="J2" s="90"/>
      <c r="L2" s="1" t="s">
        <v>2</v>
      </c>
      <c r="M2" s="2" t="s">
        <v>3</v>
      </c>
      <c r="N2" s="1" t="s">
        <v>4</v>
      </c>
      <c r="O2" s="2" t="s">
        <v>5</v>
      </c>
    </row>
    <row r="3" spans="2:15" ht="9" customHeight="1" thickBot="1" x14ac:dyDescent="0.35"/>
    <row r="4" spans="2:15" ht="18" customHeight="1" thickBot="1" x14ac:dyDescent="0.35">
      <c r="B4" s="3" t="s">
        <v>6</v>
      </c>
      <c r="C4" s="4"/>
      <c r="D4" s="5"/>
      <c r="E4" s="4"/>
      <c r="F4" s="4"/>
      <c r="G4" s="6"/>
    </row>
    <row r="5" spans="2:15" ht="7.5" customHeight="1" thickBot="1" x14ac:dyDescent="0.35"/>
    <row r="6" spans="2:15" ht="15" customHeight="1" thickBot="1" x14ac:dyDescent="0.35">
      <c r="B6" s="7" t="s">
        <v>7</v>
      </c>
      <c r="C6" s="8" t="s">
        <v>8</v>
      </c>
      <c r="D6" s="9"/>
      <c r="E6" s="10"/>
      <c r="F6" s="10"/>
      <c r="G6" s="11" t="s">
        <v>73</v>
      </c>
    </row>
    <row r="7" spans="2:15" ht="7.5" customHeight="1" thickBot="1" x14ac:dyDescent="0.35"/>
    <row r="8" spans="2:15" ht="15" customHeight="1" x14ac:dyDescent="0.3">
      <c r="B8" s="12"/>
      <c r="C8" s="13" t="s">
        <v>9</v>
      </c>
      <c r="D8" s="14">
        <v>1.6</v>
      </c>
      <c r="E8" s="15" t="s">
        <v>10</v>
      </c>
      <c r="F8" s="16"/>
      <c r="G8" s="17"/>
    </row>
    <row r="9" spans="2:15" ht="15" customHeight="1" x14ac:dyDescent="0.3">
      <c r="B9" s="18"/>
      <c r="C9" s="19" t="s">
        <v>11</v>
      </c>
      <c r="D9" s="20">
        <v>0.25</v>
      </c>
      <c r="E9" s="21"/>
      <c r="F9" t="s">
        <v>12</v>
      </c>
      <c r="G9" s="22"/>
    </row>
    <row r="10" spans="2:15" ht="15" customHeight="1" x14ac:dyDescent="0.3">
      <c r="B10" s="18"/>
      <c r="C10" s="19" t="s">
        <v>13</v>
      </c>
      <c r="D10" s="20">
        <v>0.9</v>
      </c>
      <c r="E10" s="21"/>
      <c r="F10" t="s">
        <v>12</v>
      </c>
      <c r="G10" s="22"/>
    </row>
    <row r="11" spans="2:15" ht="15" customHeight="1" thickBot="1" x14ac:dyDescent="0.35">
      <c r="B11" s="23"/>
      <c r="C11" s="24" t="s">
        <v>14</v>
      </c>
      <c r="D11" s="25">
        <v>5000</v>
      </c>
      <c r="E11" s="26" t="s">
        <v>15</v>
      </c>
      <c r="F11" s="27" t="s">
        <v>16</v>
      </c>
      <c r="G11" s="28"/>
    </row>
    <row r="12" spans="2:15" ht="7.5" customHeight="1" thickBot="1" x14ac:dyDescent="0.35"/>
    <row r="13" spans="2:15" ht="15" customHeight="1" thickBot="1" x14ac:dyDescent="0.35">
      <c r="B13" s="29" t="s">
        <v>17</v>
      </c>
      <c r="C13" s="4"/>
      <c r="D13" s="4"/>
      <c r="E13" s="4"/>
      <c r="F13" s="30"/>
      <c r="G13" s="31"/>
    </row>
    <row r="14" spans="2:15" ht="15" customHeight="1" thickBot="1" x14ac:dyDescent="0.35">
      <c r="B14" s="32">
        <f>MAX(G26:G42)</f>
        <v>638.66779744293524</v>
      </c>
      <c r="C14" t="s">
        <v>18</v>
      </c>
      <c r="F14" s="33"/>
      <c r="G14" s="34"/>
      <c r="N14" s="35"/>
    </row>
    <row r="15" spans="2:15" ht="15" customHeight="1" thickBot="1" x14ac:dyDescent="0.35">
      <c r="B15" s="36">
        <v>100</v>
      </c>
      <c r="C15" s="37" t="s">
        <v>19</v>
      </c>
      <c r="G15" s="38"/>
    </row>
    <row r="16" spans="2:15" ht="15" customHeight="1" x14ac:dyDescent="0.3">
      <c r="B16" s="39">
        <f>MAX(G26:G42)/(B15/100)</f>
        <v>638.66779744293524</v>
      </c>
      <c r="C16" t="s">
        <v>20</v>
      </c>
      <c r="D16" s="40"/>
      <c r="G16" s="38"/>
    </row>
    <row r="17" spans="2:15" ht="15" customHeight="1" thickBot="1" x14ac:dyDescent="0.35">
      <c r="B17" s="41" t="s">
        <v>21</v>
      </c>
      <c r="C17" s="42" t="s">
        <v>22</v>
      </c>
      <c r="D17" s="42" t="s">
        <v>23</v>
      </c>
      <c r="E17" s="43" t="s">
        <v>24</v>
      </c>
      <c r="F17" t="s">
        <v>25</v>
      </c>
      <c r="G17" s="38"/>
    </row>
    <row r="18" spans="2:15" ht="15" customHeight="1" thickBot="1" x14ac:dyDescent="0.35">
      <c r="B18" s="44" t="s">
        <v>26</v>
      </c>
      <c r="C18" s="45">
        <v>25</v>
      </c>
      <c r="D18" s="46">
        <v>2</v>
      </c>
      <c r="E18" s="47">
        <v>2</v>
      </c>
      <c r="F18" t="s">
        <v>27</v>
      </c>
      <c r="G18" s="38"/>
    </row>
    <row r="19" spans="2:15" ht="15" customHeight="1" thickBot="1" x14ac:dyDescent="0.35">
      <c r="B19" s="48" t="s">
        <v>28</v>
      </c>
      <c r="C19" s="49">
        <f>C18*(B16/(C18*D18*E18))^(1/3)</f>
        <v>46.383660044657418</v>
      </c>
      <c r="D19" s="49">
        <f>D18*(B16/(C18*D18*E18))^(1/3)</f>
        <v>3.7106928035725932</v>
      </c>
      <c r="E19" s="49">
        <f>E18*(B16/(C18*D18*E18))^(1/3)</f>
        <v>3.7106928035725932</v>
      </c>
      <c r="F19" s="26"/>
      <c r="G19" s="50"/>
    </row>
    <row r="20" spans="2:15" ht="7.5" customHeight="1" thickBot="1" x14ac:dyDescent="0.35"/>
    <row r="21" spans="2:15" ht="15" customHeight="1" thickBot="1" x14ac:dyDescent="0.35">
      <c r="B21" s="29"/>
      <c r="C21" s="51" t="s">
        <v>29</v>
      </c>
      <c r="D21" s="4"/>
      <c r="E21" s="52"/>
      <c r="F21" s="29" t="s">
        <v>30</v>
      </c>
      <c r="G21" s="52"/>
    </row>
    <row r="22" spans="2:15" ht="15" customHeight="1" x14ac:dyDescent="0.3">
      <c r="B22" s="18"/>
      <c r="D22" s="53" t="s">
        <v>31</v>
      </c>
      <c r="E22" s="38"/>
      <c r="F22" s="54" t="s">
        <v>32</v>
      </c>
      <c r="G22" s="55" t="s">
        <v>33</v>
      </c>
    </row>
    <row r="23" spans="2:15" ht="15" customHeight="1" x14ac:dyDescent="0.3">
      <c r="B23" s="54" t="s">
        <v>34</v>
      </c>
      <c r="C23" s="56" t="s">
        <v>35</v>
      </c>
      <c r="D23" s="56" t="s">
        <v>36</v>
      </c>
      <c r="E23" s="56" t="s">
        <v>35</v>
      </c>
      <c r="F23" s="54" t="s">
        <v>37</v>
      </c>
      <c r="G23" s="55" t="s">
        <v>38</v>
      </c>
    </row>
    <row r="24" spans="2:15" ht="15" customHeight="1" thickBot="1" x14ac:dyDescent="0.35">
      <c r="B24" s="54" t="s">
        <v>39</v>
      </c>
      <c r="C24" s="56" t="s">
        <v>40</v>
      </c>
      <c r="D24" s="56" t="s">
        <v>41</v>
      </c>
      <c r="E24" s="55" t="s">
        <v>42</v>
      </c>
      <c r="F24" s="54" t="s">
        <v>38</v>
      </c>
      <c r="G24" s="55" t="s">
        <v>43</v>
      </c>
      <c r="I24" s="19"/>
      <c r="J24" s="57" t="s">
        <v>44</v>
      </c>
    </row>
    <row r="25" spans="2:15" ht="15" customHeight="1" thickBot="1" x14ac:dyDescent="0.35">
      <c r="B25" s="54" t="s">
        <v>45</v>
      </c>
      <c r="C25" s="56" t="s">
        <v>46</v>
      </c>
      <c r="D25" s="56" t="s">
        <v>47</v>
      </c>
      <c r="E25" s="55" t="s">
        <v>47</v>
      </c>
      <c r="F25" s="58" t="s">
        <v>47</v>
      </c>
      <c r="G25" s="59" t="s">
        <v>48</v>
      </c>
      <c r="I25" s="60" t="s">
        <v>49</v>
      </c>
      <c r="J25" s="4"/>
      <c r="K25" s="4"/>
      <c r="L25" s="4"/>
      <c r="M25" s="4"/>
      <c r="N25" s="4"/>
      <c r="O25" s="52"/>
    </row>
    <row r="26" spans="2:15" ht="15" customHeight="1" x14ac:dyDescent="0.3">
      <c r="B26" s="61">
        <v>1440</v>
      </c>
      <c r="C26" s="62">
        <f>((4.29112)*(1.1952)^$D$8)/(B26^((0.60924)*(0.78522)^$D$8))*1.2</f>
        <v>0.33788921216253237</v>
      </c>
      <c r="D26" s="63">
        <f t="shared" ref="D26:D39" si="0">$D$9*$C26*$D$11*0.85/(43200*1.2)</f>
        <v>6.9252949059161002E-3</v>
      </c>
      <c r="E26" s="64">
        <f t="shared" ref="E26:E27" si="1">($D$10*$C26*$D$11/43200)*1.1</f>
        <v>3.8716472226956844E-2</v>
      </c>
      <c r="F26" s="65">
        <f t="shared" ref="F26:F42" si="2">E26-$D$40</f>
        <v>-7.0631341995167213E-3</v>
      </c>
      <c r="G26" s="66">
        <f t="shared" ref="G26:G42" si="3">(F26*$B26*60)*1.25</f>
        <v>-762.81849354780593</v>
      </c>
      <c r="I26" s="67" t="s">
        <v>50</v>
      </c>
    </row>
    <row r="27" spans="2:15" ht="15" customHeight="1" x14ac:dyDescent="0.3">
      <c r="B27" s="54">
        <v>1200</v>
      </c>
      <c r="C27" s="68">
        <f t="shared" ref="C27:C42" si="4">((4.29112)*(1.1952)^$D$8)/(B27^((0.60924)*(0.78522)^$D$8))*1.2</f>
        <v>0.36436640302542816</v>
      </c>
      <c r="D27" s="69">
        <f t="shared" si="0"/>
        <v>7.4679649539837458E-3</v>
      </c>
      <c r="E27" s="70">
        <f t="shared" si="1"/>
        <v>4.1750317013330318E-2</v>
      </c>
      <c r="F27" s="71">
        <f t="shared" si="2"/>
        <v>-4.0292894131432472E-3</v>
      </c>
      <c r="G27" s="72">
        <f t="shared" si="3"/>
        <v>-362.6360471828923</v>
      </c>
      <c r="I27" s="67" t="s">
        <v>51</v>
      </c>
    </row>
    <row r="28" spans="2:15" ht="15" customHeight="1" x14ac:dyDescent="0.3">
      <c r="B28" s="54">
        <v>960</v>
      </c>
      <c r="C28" s="68">
        <f t="shared" si="4"/>
        <v>0.39961172231936765</v>
      </c>
      <c r="D28" s="69">
        <f t="shared" si="0"/>
        <v>8.1903444244662057E-3</v>
      </c>
      <c r="E28" s="70">
        <f>($D$10*$C28*$D$11/43200)*1.1</f>
        <v>4.5788843182427548E-2</v>
      </c>
      <c r="F28" s="71">
        <f t="shared" si="2"/>
        <v>9.2367559539827115E-6</v>
      </c>
      <c r="G28" s="72">
        <f t="shared" si="3"/>
        <v>0.66504642868675523</v>
      </c>
      <c r="I28" s="67" t="s">
        <v>52</v>
      </c>
    </row>
    <row r="29" spans="2:15" ht="15" customHeight="1" x14ac:dyDescent="0.3">
      <c r="B29" s="54">
        <v>720</v>
      </c>
      <c r="C29" s="68">
        <f t="shared" si="4"/>
        <v>0.45012794359284236</v>
      </c>
      <c r="D29" s="69">
        <f t="shared" si="0"/>
        <v>9.2257125784605508E-3</v>
      </c>
      <c r="E29" s="70">
        <f t="shared" ref="E29:E42" si="5">($D$10*$C29*$D$11/43200)*1.1</f>
        <v>5.1577160203346524E-2</v>
      </c>
      <c r="F29" s="71">
        <f t="shared" si="2"/>
        <v>5.7975537768729588E-3</v>
      </c>
      <c r="G29" s="72">
        <f t="shared" si="3"/>
        <v>313.06790395113973</v>
      </c>
      <c r="I29" s="67" t="s">
        <v>53</v>
      </c>
    </row>
    <row r="30" spans="2:15" ht="15" customHeight="1" x14ac:dyDescent="0.3">
      <c r="B30" s="54">
        <v>480</v>
      </c>
      <c r="C30" s="68">
        <f t="shared" si="4"/>
        <v>0.53235319841074502</v>
      </c>
      <c r="D30" s="69">
        <f t="shared" si="0"/>
        <v>1.0910981352457882E-2</v>
      </c>
      <c r="E30" s="70">
        <f t="shared" si="5"/>
        <v>6.0998803984564552E-2</v>
      </c>
      <c r="F30" s="71">
        <f t="shared" si="2"/>
        <v>1.5219197558090987E-2</v>
      </c>
      <c r="G30" s="72">
        <f t="shared" si="3"/>
        <v>547.89111209127555</v>
      </c>
      <c r="I30" s="67" t="s">
        <v>54</v>
      </c>
    </row>
    <row r="31" spans="2:15" ht="15" customHeight="1" x14ac:dyDescent="0.3">
      <c r="B31" s="54">
        <v>360</v>
      </c>
      <c r="C31" s="68">
        <f t="shared" si="4"/>
        <v>0.59964970265359785</v>
      </c>
      <c r="D31" s="69">
        <f t="shared" si="0"/>
        <v>1.2290274094703853E-2</v>
      </c>
      <c r="E31" s="70">
        <f t="shared" si="5"/>
        <v>6.8709861762391425E-2</v>
      </c>
      <c r="F31" s="71">
        <f t="shared" si="2"/>
        <v>2.293025533591786E-2</v>
      </c>
      <c r="G31" s="72">
        <f t="shared" si="3"/>
        <v>619.11689406978223</v>
      </c>
      <c r="I31" s="67" t="s">
        <v>55</v>
      </c>
    </row>
    <row r="32" spans="2:15" ht="15" customHeight="1" x14ac:dyDescent="0.3">
      <c r="B32" s="54">
        <v>240</v>
      </c>
      <c r="C32" s="68">
        <f t="shared" si="4"/>
        <v>0.7091882245427682</v>
      </c>
      <c r="D32" s="69">
        <f t="shared" si="0"/>
        <v>1.4535348930877531E-2</v>
      </c>
      <c r="E32" s="70">
        <f t="shared" si="5"/>
        <v>8.1261150728858852E-2</v>
      </c>
      <c r="F32" s="71">
        <f t="shared" si="2"/>
        <v>3.5481544302385287E-2</v>
      </c>
      <c r="G32" s="72">
        <f t="shared" si="3"/>
        <v>638.66779744293524</v>
      </c>
      <c r="I32" s="67" t="s">
        <v>56</v>
      </c>
    </row>
    <row r="33" spans="2:14" ht="15" customHeight="1" x14ac:dyDescent="0.3">
      <c r="B33" s="54">
        <v>180</v>
      </c>
      <c r="C33" s="68">
        <f t="shared" si="4"/>
        <v>0.79883902124015194</v>
      </c>
      <c r="D33" s="69">
        <f t="shared" si="0"/>
        <v>1.6372809800687914E-2</v>
      </c>
      <c r="E33" s="70">
        <f t="shared" si="5"/>
        <v>9.1533637850434085E-2</v>
      </c>
      <c r="F33" s="71">
        <f t="shared" si="2"/>
        <v>4.575403142396052E-2</v>
      </c>
      <c r="G33" s="72">
        <f t="shared" si="3"/>
        <v>617.67942422346709</v>
      </c>
      <c r="I33" s="67" t="s">
        <v>57</v>
      </c>
    </row>
    <row r="34" spans="2:14" ht="15" customHeight="1" x14ac:dyDescent="0.3">
      <c r="B34" s="54">
        <v>120</v>
      </c>
      <c r="C34" s="68">
        <f t="shared" si="4"/>
        <v>0.94476362559968441</v>
      </c>
      <c r="D34" s="69">
        <f t="shared" si="0"/>
        <v>1.9363644911258963E-2</v>
      </c>
      <c r="E34" s="70">
        <f t="shared" si="5"/>
        <v>0.10825416543329719</v>
      </c>
      <c r="F34" s="71">
        <f t="shared" si="2"/>
        <v>6.2474559006823624E-2</v>
      </c>
      <c r="G34" s="72">
        <f t="shared" si="3"/>
        <v>562.2710310614126</v>
      </c>
      <c r="I34" s="67" t="s">
        <v>58</v>
      </c>
    </row>
    <row r="35" spans="2:14" ht="15" customHeight="1" x14ac:dyDescent="0.3">
      <c r="B35" s="54">
        <v>90</v>
      </c>
      <c r="C35" s="68">
        <f t="shared" si="4"/>
        <v>1.0641942771454402</v>
      </c>
      <c r="D35" s="69">
        <f t="shared" si="0"/>
        <v>2.1811466424904131E-2</v>
      </c>
      <c r="E35" s="70">
        <f t="shared" si="5"/>
        <v>0.12193892758958171</v>
      </c>
      <c r="F35" s="71">
        <f t="shared" si="2"/>
        <v>7.615932116310814E-2</v>
      </c>
      <c r="G35" s="72">
        <f t="shared" si="3"/>
        <v>514.07541785097987</v>
      </c>
      <c r="I35" s="67" t="s">
        <v>59</v>
      </c>
    </row>
    <row r="36" spans="2:14" ht="15" customHeight="1" x14ac:dyDescent="0.3">
      <c r="B36" s="54">
        <v>60</v>
      </c>
      <c r="C36" s="68">
        <f t="shared" si="4"/>
        <v>1.2585915520970883</v>
      </c>
      <c r="D36" s="69">
        <f t="shared" si="0"/>
        <v>2.5795785572977549E-2</v>
      </c>
      <c r="E36" s="70">
        <f t="shared" si="5"/>
        <v>0.14421361534445806</v>
      </c>
      <c r="F36" s="71">
        <f t="shared" si="2"/>
        <v>9.8434008917984497E-2</v>
      </c>
      <c r="G36" s="72">
        <f t="shared" si="3"/>
        <v>442.95304013093022</v>
      </c>
      <c r="I36" s="67" t="s">
        <v>60</v>
      </c>
    </row>
    <row r="37" spans="2:14" ht="15" customHeight="1" x14ac:dyDescent="0.3">
      <c r="B37" s="54">
        <v>45</v>
      </c>
      <c r="C37" s="68">
        <f t="shared" si="4"/>
        <v>1.4176942154765422</v>
      </c>
      <c r="D37" s="69">
        <f t="shared" si="0"/>
        <v>2.9056714968052202E-2</v>
      </c>
      <c r="E37" s="70">
        <f t="shared" si="5"/>
        <v>0.16244412885668716</v>
      </c>
      <c r="F37" s="71">
        <f t="shared" si="2"/>
        <v>0.11666452243021359</v>
      </c>
      <c r="G37" s="72">
        <f t="shared" si="3"/>
        <v>393.74276320197089</v>
      </c>
      <c r="I37" s="67" t="s">
        <v>61</v>
      </c>
    </row>
    <row r="38" spans="2:14" ht="15" customHeight="1" x14ac:dyDescent="0.3">
      <c r="B38" s="54">
        <v>30</v>
      </c>
      <c r="C38" s="68">
        <f t="shared" si="4"/>
        <v>1.6766656252294714</v>
      </c>
      <c r="D38" s="69">
        <f t="shared" si="0"/>
        <v>3.4364529838084745E-2</v>
      </c>
      <c r="E38" s="70">
        <f t="shared" si="5"/>
        <v>0.19211793622421025</v>
      </c>
      <c r="F38" s="71">
        <f t="shared" si="2"/>
        <v>0.1463383297977367</v>
      </c>
      <c r="G38" s="72">
        <f t="shared" si="3"/>
        <v>329.26124204490753</v>
      </c>
      <c r="I38" s="67" t="s">
        <v>62</v>
      </c>
      <c r="J38" s="67"/>
      <c r="K38" s="67"/>
      <c r="L38" s="67"/>
      <c r="M38" s="67"/>
      <c r="N38" s="67"/>
    </row>
    <row r="39" spans="2:14" ht="15" customHeight="1" thickBot="1" x14ac:dyDescent="0.35">
      <c r="B39" s="54">
        <v>20</v>
      </c>
      <c r="C39" s="68">
        <f t="shared" si="4"/>
        <v>1.9829435629609158</v>
      </c>
      <c r="D39" s="69">
        <f t="shared" si="0"/>
        <v>4.0641927770948549E-2</v>
      </c>
      <c r="E39" s="70">
        <f t="shared" si="5"/>
        <v>0.22721228325593829</v>
      </c>
      <c r="F39" s="71">
        <f t="shared" si="2"/>
        <v>0.18143267682946473</v>
      </c>
      <c r="G39" s="72">
        <f t="shared" si="3"/>
        <v>272.14901524419707</v>
      </c>
      <c r="I39" s="67" t="s">
        <v>63</v>
      </c>
      <c r="J39" s="67"/>
      <c r="K39" s="67"/>
      <c r="L39" s="67"/>
      <c r="M39" s="67"/>
      <c r="N39" s="67"/>
    </row>
    <row r="40" spans="2:14" ht="15" customHeight="1" thickBot="1" x14ac:dyDescent="0.35">
      <c r="B40" s="73">
        <v>15</v>
      </c>
      <c r="C40" s="74">
        <f t="shared" si="4"/>
        <v>2.2336139267278963</v>
      </c>
      <c r="D40" s="75">
        <f>$D$9*$C40*$D$11*0.85/(43200*1.2)</f>
        <v>4.5779606426473565E-2</v>
      </c>
      <c r="E40" s="70">
        <f t="shared" si="5"/>
        <v>0.25593492910423815</v>
      </c>
      <c r="F40" s="71">
        <f t="shared" si="2"/>
        <v>0.2101553226777646</v>
      </c>
      <c r="G40" s="72">
        <f t="shared" si="3"/>
        <v>236.42473801248516</v>
      </c>
      <c r="I40" s="67" t="s">
        <v>64</v>
      </c>
      <c r="J40" s="67"/>
      <c r="K40" s="67"/>
      <c r="L40" s="67"/>
      <c r="M40" s="67"/>
      <c r="N40" s="67"/>
    </row>
    <row r="41" spans="2:14" ht="15" customHeight="1" x14ac:dyDescent="0.3">
      <c r="B41" s="54">
        <v>10</v>
      </c>
      <c r="C41" s="68">
        <f t="shared" si="4"/>
        <v>2.6416300850318661</v>
      </c>
      <c r="D41" s="69">
        <f>$D$9*$C41*$D$11*0.85/(43200*1.2)</f>
        <v>5.4142206121650424E-2</v>
      </c>
      <c r="E41" s="70">
        <f t="shared" si="5"/>
        <v>0.30268678057656806</v>
      </c>
      <c r="F41" s="71">
        <f t="shared" si="2"/>
        <v>0.25690717415009451</v>
      </c>
      <c r="G41" s="72">
        <f t="shared" si="3"/>
        <v>192.68038061257087</v>
      </c>
      <c r="I41" s="67" t="s">
        <v>65</v>
      </c>
      <c r="J41" s="67"/>
      <c r="K41" s="67"/>
      <c r="L41" s="67"/>
      <c r="M41" s="67"/>
      <c r="N41" s="67"/>
    </row>
    <row r="42" spans="2:14" ht="15" customHeight="1" thickBot="1" x14ac:dyDescent="0.35">
      <c r="B42" s="58">
        <v>5</v>
      </c>
      <c r="C42" s="76">
        <f t="shared" si="4"/>
        <v>3.5191165479897264</v>
      </c>
      <c r="D42" s="77">
        <f>$D$9*$C42*$D$11*0.85/(43200*1.2)</f>
        <v>7.2126954711402097E-2</v>
      </c>
      <c r="E42" s="78">
        <f t="shared" si="5"/>
        <v>0.40323210445715618</v>
      </c>
      <c r="F42" s="79">
        <f t="shared" si="2"/>
        <v>0.35745249803068263</v>
      </c>
      <c r="G42" s="80">
        <f t="shared" si="3"/>
        <v>134.04468676150597</v>
      </c>
      <c r="I42" s="67" t="s">
        <v>66</v>
      </c>
    </row>
    <row r="43" spans="2:14" ht="8.25" customHeight="1" x14ac:dyDescent="0.3">
      <c r="F43" s="81"/>
      <c r="N43" s="82"/>
    </row>
    <row r="44" spans="2:14" ht="15" customHeight="1" x14ac:dyDescent="0.3">
      <c r="H44" s="83" t="s">
        <v>67</v>
      </c>
    </row>
    <row r="45" spans="2:14" x14ac:dyDescent="0.3">
      <c r="C45" s="56"/>
      <c r="J45" s="84"/>
    </row>
    <row r="46" spans="2:14" x14ac:dyDescent="0.3">
      <c r="B46" t="s">
        <v>68</v>
      </c>
      <c r="C46" s="56"/>
      <c r="J46" s="84"/>
    </row>
    <row r="47" spans="2:14" x14ac:dyDescent="0.3">
      <c r="B47" t="s">
        <v>69</v>
      </c>
      <c r="C47" s="56"/>
    </row>
    <row r="48" spans="2:14" x14ac:dyDescent="0.3">
      <c r="C48" s="56"/>
    </row>
    <row r="49" spans="3:10" x14ac:dyDescent="0.3">
      <c r="C49" s="56"/>
    </row>
    <row r="50" spans="3:10" x14ac:dyDescent="0.3">
      <c r="C50" s="56"/>
    </row>
    <row r="51" spans="3:10" x14ac:dyDescent="0.3">
      <c r="C51" s="56"/>
    </row>
    <row r="52" spans="3:10" x14ac:dyDescent="0.3">
      <c r="C52" s="56"/>
    </row>
    <row r="53" spans="3:10" x14ac:dyDescent="0.3">
      <c r="C53" s="56"/>
    </row>
    <row r="54" spans="3:10" x14ac:dyDescent="0.3">
      <c r="C54" s="56"/>
    </row>
    <row r="55" spans="3:10" x14ac:dyDescent="0.3">
      <c r="C55" s="56"/>
      <c r="J55" s="85"/>
    </row>
    <row r="56" spans="3:10" x14ac:dyDescent="0.3">
      <c r="C56" s="56"/>
      <c r="J56" s="84"/>
    </row>
    <row r="57" spans="3:10" s="67" customFormat="1" x14ac:dyDescent="0.3">
      <c r="C57" s="56"/>
      <c r="J57" s="86"/>
    </row>
    <row r="58" spans="3:10" s="67" customFormat="1" x14ac:dyDescent="0.3">
      <c r="C58" s="56"/>
      <c r="J58" s="86"/>
    </row>
    <row r="59" spans="3:10" s="67" customFormat="1" x14ac:dyDescent="0.3">
      <c r="C59" s="56"/>
    </row>
    <row r="60" spans="3:10" s="67" customFormat="1" x14ac:dyDescent="0.3">
      <c r="C60" s="56"/>
    </row>
    <row r="61" spans="3:10" s="67" customFormat="1" ht="7.5" customHeight="1" x14ac:dyDescent="0.3">
      <c r="C61" s="56"/>
    </row>
    <row r="62" spans="3:10" s="67" customFormat="1" x14ac:dyDescent="0.3">
      <c r="C62" s="56"/>
      <c r="J62" s="87"/>
    </row>
    <row r="63" spans="3:10" x14ac:dyDescent="0.3">
      <c r="C63" s="56"/>
      <c r="I63" s="21"/>
      <c r="J63" s="84"/>
    </row>
    <row r="64" spans="3:10" x14ac:dyDescent="0.3">
      <c r="C64" s="56"/>
    </row>
    <row r="65" spans="3:3" x14ac:dyDescent="0.3">
      <c r="C65" s="56"/>
    </row>
    <row r="66" spans="3:3" x14ac:dyDescent="0.3">
      <c r="C66" s="56"/>
    </row>
    <row r="67" spans="3:3" x14ac:dyDescent="0.3">
      <c r="C67" s="56"/>
    </row>
    <row r="68" spans="3:3" x14ac:dyDescent="0.3">
      <c r="C68" s="56"/>
    </row>
    <row r="69" spans="3:3" x14ac:dyDescent="0.3">
      <c r="C69" s="56"/>
    </row>
    <row r="70" spans="3:3" x14ac:dyDescent="0.3">
      <c r="C70" s="56"/>
    </row>
    <row r="71" spans="3:3" x14ac:dyDescent="0.3">
      <c r="C71" s="56"/>
    </row>
    <row r="72" spans="3:3" x14ac:dyDescent="0.3">
      <c r="C72" s="56"/>
    </row>
    <row r="73" spans="3:3" x14ac:dyDescent="0.3">
      <c r="C73" s="56"/>
    </row>
    <row r="74" spans="3:3" x14ac:dyDescent="0.3">
      <c r="C74" s="56"/>
    </row>
    <row r="75" spans="3:3" x14ac:dyDescent="0.3">
      <c r="C75" s="56"/>
    </row>
    <row r="76" spans="3:3" x14ac:dyDescent="0.3">
      <c r="C76" s="56"/>
    </row>
    <row r="77" spans="3:3" x14ac:dyDescent="0.3">
      <c r="C77" s="56"/>
    </row>
    <row r="78" spans="3:3" x14ac:dyDescent="0.3">
      <c r="C78" s="56"/>
    </row>
    <row r="79" spans="3:3" x14ac:dyDescent="0.3">
      <c r="C79" s="56"/>
    </row>
    <row r="80" spans="3:3" x14ac:dyDescent="0.3">
      <c r="C80" s="56"/>
    </row>
    <row r="81" spans="3:3" x14ac:dyDescent="0.3">
      <c r="C81" s="56"/>
    </row>
    <row r="82" spans="3:3" x14ac:dyDescent="0.3">
      <c r="C82" s="56"/>
    </row>
    <row r="83" spans="3:3" x14ac:dyDescent="0.3">
      <c r="C83" s="56"/>
    </row>
    <row r="84" spans="3:3" x14ac:dyDescent="0.3">
      <c r="C84" s="56"/>
    </row>
    <row r="85" spans="3:3" x14ac:dyDescent="0.3">
      <c r="C85" s="56"/>
    </row>
    <row r="86" spans="3:3" x14ac:dyDescent="0.3">
      <c r="C86" s="56"/>
    </row>
    <row r="87" spans="3:3" x14ac:dyDescent="0.3">
      <c r="C87" s="56"/>
    </row>
    <row r="88" spans="3:3" x14ac:dyDescent="0.3">
      <c r="C88" s="56"/>
    </row>
    <row r="89" spans="3:3" x14ac:dyDescent="0.3">
      <c r="C89" s="56"/>
    </row>
    <row r="90" spans="3:3" x14ac:dyDescent="0.3">
      <c r="C90" s="56"/>
    </row>
    <row r="91" spans="3:3" x14ac:dyDescent="0.3">
      <c r="C91" s="56"/>
    </row>
    <row r="92" spans="3:3" x14ac:dyDescent="0.3">
      <c r="C92" s="56"/>
    </row>
    <row r="93" spans="3:3" x14ac:dyDescent="0.3">
      <c r="C93" s="56"/>
    </row>
    <row r="94" spans="3:3" x14ac:dyDescent="0.3">
      <c r="C94" s="56"/>
    </row>
    <row r="95" spans="3:3" x14ac:dyDescent="0.3">
      <c r="C95" s="56"/>
    </row>
    <row r="96" spans="3:3" x14ac:dyDescent="0.3">
      <c r="C96" s="56"/>
    </row>
    <row r="97" spans="3:3" x14ac:dyDescent="0.3">
      <c r="C97" s="56"/>
    </row>
    <row r="98" spans="3:3" x14ac:dyDescent="0.3">
      <c r="C98" s="56"/>
    </row>
    <row r="99" spans="3:3" x14ac:dyDescent="0.3">
      <c r="C99" s="56"/>
    </row>
    <row r="100" spans="3:3" x14ac:dyDescent="0.3">
      <c r="C100" s="56"/>
    </row>
  </sheetData>
  <sheetProtection algorithmName="SHA-512" hashValue="A4xGYYIzQv6DmPtrh+9atxW0c/uGLbgrTenomeiu4PjPQTxmRgSTKDBKx60zsIuucU9QtSJzr6DCs2sEka80hA==" saltValue="gbpNRABLhCe2ZrBtquYGKw==" spinCount="100000" sheet="1" objects="1" scenarios="1"/>
  <mergeCells count="1">
    <mergeCell ref="D2:J2"/>
  </mergeCells>
  <conditionalFormatting sqref="F13:F14 B16">
    <cfRule type="cellIs" dxfId="1" priority="1" stopIfTrue="1" operator="equal">
      <formula>MAX($G$26:$G$37)</formula>
    </cfRule>
  </conditionalFormatting>
  <conditionalFormatting sqref="G26:G42">
    <cfRule type="cellIs" dxfId="0" priority="2" stopIfTrue="1" operator="equal">
      <formula>MAX($G$26:$G$42)</formula>
    </cfRule>
  </conditionalFormatting>
  <dataValidations count="9">
    <dataValidation type="decimal" showInputMessage="1" showErrorMessage="1" prompt="0.01 to 100"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ECC4F1F5-68D6-4EA2-B4ED-2FDD53657FA6}">
      <formula1>0.01</formula1>
      <formula2>100</formula2>
    </dataValidation>
    <dataValidation type="decimal" showInputMessage="1" showErrorMessage="1" prompt="0.01 to 1000"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xr:uid="{2054DA49-365F-4663-B23B-5EA86F45F956}">
      <formula1>0.01</formula1>
      <formula2>1000</formula2>
    </dataValidation>
    <dataValidation type="whole" allowBlank="1" showInputMessage="1" showErrorMessage="1" prompt="20 to 100"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1B044387-8DED-4F1C-BD35-5B36FCF5CDF2}">
      <formula1>20</formula1>
      <formula2>100</formula2>
    </dataValidation>
    <dataValidation type="whole" errorStyle="information" allowBlank="1" showInputMessage="1" showErrorMessage="1" prompt="Do not use parcel area or landscape areas when sizing the facility. See criteria guidance."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33BEC5B4-EC06-45BB-B0AE-5E0BC53129EE}">
      <formula1>0</formula1>
      <formula2>871200</formula2>
    </dataValidation>
    <dataValidation type="decimal" allowBlank="1" showInputMessage="1" showErrorMessage="1" prompt="0.01 to 1.0"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xr:uid="{AC84D5CB-E6CF-4533-A76F-BAD1D92A08FC}">
      <formula1>0.01</formula1>
      <formula2>1</formula2>
    </dataValidation>
    <dataValidation type="decimal" showInputMessage="1" showErrorMessage="1" prompt="1.1 to 2.5"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F6BFD0C9-E176-4890-920B-5235AA5A1B8C}">
      <formula1>1.1</formula1>
      <formula2>2.5</formula2>
    </dataValidation>
    <dataValidation allowBlank="1" showInputMessage="1" showErrorMessage="1" prompt="Format: MM/DD/YYYY"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xr:uid="{635597CA-02B3-4B12-8F5C-5993E4C31DC9}"/>
    <dataValidation allowBlank="1" showInputMessage="1" showErrorMessage="1" prompt="Designer's initials"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xr:uid="{C84AA6CB-4156-4E80-ACDD-C3B9108EC3A3}"/>
    <dataValidation allowBlank="1" showInputMessage="1" showErrorMessage="1" promptTitle="Enter:" prompt="Project Name_x000a_Assr Parcel No._x000a_Application No." sqref="D2:K2 IZ2:JG2 SV2:TC2 ACR2:ACY2 AMN2:AMU2 AWJ2:AWQ2 BGF2:BGM2 BQB2:BQI2 BZX2:CAE2 CJT2:CKA2 CTP2:CTW2 DDL2:DDS2 DNH2:DNO2 DXD2:DXK2 EGZ2:EHG2 EQV2:ERC2 FAR2:FAY2 FKN2:FKU2 FUJ2:FUQ2 GEF2:GEM2 GOB2:GOI2 GXX2:GYE2 HHT2:HIA2 HRP2:HRW2 IBL2:IBS2 ILH2:ILO2 IVD2:IVK2 JEZ2:JFG2 JOV2:JPC2 JYR2:JYY2 KIN2:KIU2 KSJ2:KSQ2 LCF2:LCM2 LMB2:LMI2 LVX2:LWE2 MFT2:MGA2 MPP2:MPW2 MZL2:MZS2 NJH2:NJO2 NTD2:NTK2 OCZ2:ODG2 OMV2:ONC2 OWR2:OWY2 PGN2:PGU2 PQJ2:PQQ2 QAF2:QAM2 QKB2:QKI2 QTX2:QUE2 RDT2:REA2 RNP2:RNW2 RXL2:RXS2 SHH2:SHO2 SRD2:SRK2 TAZ2:TBG2 TKV2:TLC2 TUR2:TUY2 UEN2:UEU2 UOJ2:UOQ2 UYF2:UYM2 VIB2:VII2 VRX2:VSE2 WBT2:WCA2 WLP2:WLW2 WVL2:WVS2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xr:uid="{63977EAB-45E2-44E3-BDB6-89D28C478C1D}"/>
  </dataValidations>
  <hyperlinks>
    <hyperlink ref="H44" r:id="rId1" display="http://www.dpw.co.santa-cruz.ca.us/drainage.htm" xr:uid="{A7682766-952D-4E5C-928E-27F5092F4B0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10 Vol @ 10 Rel</vt:lpstr>
      <vt:lpstr>10 Vol @ 5 Rel</vt:lpstr>
      <vt:lpstr>25 Vol @ 10 Rel</vt:lpstr>
      <vt:lpstr>25 Vol @ 5 Rel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Hawklyn</dc:creator>
  <cp:lastModifiedBy>Forrest Revere</cp:lastModifiedBy>
  <dcterms:created xsi:type="dcterms:W3CDTF">2021-06-10T15:50:08Z</dcterms:created>
  <dcterms:modified xsi:type="dcterms:W3CDTF">2021-06-14T18:35:24Z</dcterms:modified>
</cp:coreProperties>
</file>